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ml.chartshapes+xml"/>
  <Override PartName="/xl/charts/chart1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เดสก์ท็อป\ITA สพม สุรินทร์\"/>
    </mc:Choice>
  </mc:AlternateContent>
  <xr:revisionPtr revIDLastSave="0" documentId="8_{7626D5E7-0458-4088-812C-D219179991F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Sheet1" sheetId="1" r:id="rId1"/>
    <sheet name="Sheet6" sheetId="6" r:id="rId2"/>
    <sheet name="Sheet4" sheetId="4" r:id="rId3"/>
    <sheet name="Sheet2" sheetId="2" r:id="rId4"/>
    <sheet name="Sheet3" sheetId="3" r:id="rId5"/>
  </sheets>
  <definedNames>
    <definedName name="_xlnm.Print_Area" localSheetId="0">Sheet1!$A$1:$I$250</definedName>
    <definedName name="_xlnm.Print_Area" localSheetId="1">Sheet6!$B$1:$J$234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0" i="6" l="1"/>
  <c r="E170" i="6"/>
  <c r="G118" i="6"/>
  <c r="F118" i="6"/>
  <c r="E118" i="6"/>
  <c r="D118" i="6"/>
  <c r="K26" i="3"/>
  <c r="H101" i="3"/>
  <c r="K53" i="3"/>
  <c r="K44" i="3"/>
  <c r="E118" i="1"/>
  <c r="D118" i="1"/>
  <c r="J99" i="3"/>
  <c r="E99" i="3"/>
  <c r="D106" i="3"/>
  <c r="K68" i="3"/>
  <c r="K60" i="3"/>
  <c r="K36" i="3"/>
  <c r="K32" i="3"/>
  <c r="K30" i="3"/>
  <c r="K21" i="3"/>
  <c r="K9" i="3"/>
  <c r="K6" i="3"/>
  <c r="K4" i="3"/>
  <c r="F96" i="3"/>
  <c r="F74" i="3"/>
  <c r="F63" i="3"/>
  <c r="F46" i="3"/>
  <c r="F37" i="3"/>
  <c r="F34" i="3"/>
  <c r="F31" i="3"/>
  <c r="F24" i="3"/>
  <c r="F14" i="3"/>
  <c r="F8" i="3"/>
  <c r="F7" i="3"/>
  <c r="F5" i="3"/>
  <c r="I99" i="3"/>
  <c r="D99" i="3"/>
  <c r="F14" i="4"/>
  <c r="E14" i="4"/>
  <c r="D14" i="4"/>
  <c r="C14" i="4"/>
  <c r="F170" i="1"/>
  <c r="E170" i="1"/>
  <c r="F118" i="1" l="1"/>
  <c r="G118" i="1"/>
</calcChain>
</file>

<file path=xl/sharedStrings.xml><?xml version="1.0" encoding="utf-8"?>
<sst xmlns="http://schemas.openxmlformats.org/spreadsheetml/2006/main" count="713" uniqueCount="283">
  <si>
    <t>ปัญหาและอุปสรรค ความเสี่ยง และแนวทางแก้ไข</t>
  </si>
  <si>
    <t>ขั้นตอนกระบวนการจัดซื้อจัดจ้าง</t>
  </si>
  <si>
    <t>ปัญหาอุปสรรคข้อจำกัด</t>
  </si>
  <si>
    <t>ความเสี่ยงที่พบ</t>
  </si>
  <si>
    <t>แนวทางแก้ไข</t>
  </si>
  <si>
    <t>การจัดทำขอบเขตของงานจ้าง TOR</t>
  </si>
  <si>
    <t>การเขียน TOR ไม่รัดกุม รายละเอียดขอบเขตงานกว้างเกินไป [1, 2]</t>
  </si>
  <si>
    <t xml:space="preserve"> ทำให้ควบคุมงานยาก หรือเขียน TOR ชี้เฉพาะเจาะจงยี่ห้อใด</t>
  </si>
  <si>
    <t xml:space="preserve"> ยี่ห้อหนึ่งมากเกินไป ซึ่งผิดหลักการแข่งขันอย่างเป็นธรรม</t>
  </si>
  <si>
    <t xml:space="preserve">ข้อมูลสรุปผลการจัดซื้อจัดจ้างของหน่วยงานประจำปีงบประมาณ พ.ศ. 2568 (ภาพรวม) </t>
  </si>
  <si>
    <t xml:space="preserve">1.  จำนวนโครงการจำแนกตามวิธีการจัดซื้อจัดจ้าง </t>
  </si>
  <si>
    <t xml:space="preserve">1.1 วิเคราะห์ร้อยละของจำนวนโครงการจำแนกตามวิธีการจัดซื้อจัดจ้างประจำปีงบประมาณ พ.ศ. 2568 </t>
  </si>
  <si>
    <t>พิจารณาตามแบบรายงานขอซื้อขอจ้างโครงการที่ไม่ได้ดำเนินการในระบบจัดซื้อจัดจ้างภาครัฐอิเล็กทรอนิกส์และในระบบ</t>
  </si>
  <si>
    <t>แต่ละโครงการ ดังนี้</t>
  </si>
  <si>
    <t>ลำดับที่</t>
  </si>
  <si>
    <t>เดือน</t>
  </si>
  <si>
    <t>การซื้อ</t>
  </si>
  <si>
    <t>การจ้าง</t>
  </si>
  <si>
    <t xml:space="preserve">การเช่า </t>
  </si>
  <si>
    <t>การยกเลิก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</si>
  <si>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</si>
  <si>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</si>
  <si>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</si>
  <si>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</si>
  <si>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</si>
  <si>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</si>
  <si>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</si>
  <si>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</si>
  <si>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</si>
  <si>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</si>
  <si>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</si>
  <si>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</si>
  <si>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</si>
  <si>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หมายเหตุ</t>
  </si>
  <si>
    <t>มีการจัดหาพัสดุตามแต่ละวิธีการจัดซื้อจัดจ้าง  รายละเอียด ดังนี้</t>
  </si>
  <si>
    <t>2. จำนวนงบประมาณจำแนกตามวิธีการจัดซื้อจัดจ้าง</t>
  </si>
  <si>
    <t>3 ปัญหา/อุปสรรค และข้อเสนอแนะ</t>
  </si>
  <si>
    <t>ปัญหาอุปสรรค</t>
  </si>
  <si>
    <t>ข้อเสนอแนะ</t>
  </si>
  <si>
    <t>จัดซื้อจัดจ้าง</t>
  </si>
  <si>
    <t>ขั้นตอน</t>
  </si>
  <si>
    <t>กระบวนการ</t>
  </si>
  <si>
    <t>ขอบเขตของ</t>
  </si>
  <si>
    <t>งานจ้างTOR</t>
  </si>
  <si>
    <t>ตรวจสอบพบว่าเอื้อประโยชน์ หน่วยงานอาจ</t>
  </si>
  <si>
    <t>ต้องยกเลิกการจัดซื้อจัดจ้างและเริ่มต้นใหม่</t>
  </si>
  <si>
    <t xml:space="preserve"> - กระบวนการล่าช้าหรือถูกยกเลิกหากมีการ</t>
  </si>
  <si>
    <t xml:space="preserve"> - การล็อคสเปกทำให้ไม่มีการแข่งขันด้านราคา</t>
  </si>
  <si>
    <t>อย่างแท้จริง รัฐอาจต้องซื้อของในราคาที่</t>
  </si>
  <si>
    <t>สูงเกินจริง</t>
  </si>
  <si>
    <t xml:space="preserve"> - ควรแต่งตั้งผู้มีความรู้ เกี่ยวกับการ</t>
  </si>
  <si>
    <t xml:space="preserve">ซื้อจัดจ้างรายการดังกล่าว </t>
  </si>
  <si>
    <t>เข่าร่วมเป็นคณะกรรมการ</t>
  </si>
  <si>
    <t xml:space="preserve"> - เปิดรับฟังความคิดเห็นเพื่อนำ</t>
  </si>
  <si>
    <t>ข้อท้วงติงจากผู้ประกอบการมา</t>
  </si>
  <si>
    <t>ปรับปรุงแก้ไข</t>
  </si>
  <si>
    <t xml:space="preserve"> - การเขียน TOR ไม่รัดกุม รายละเอียด</t>
  </si>
  <si>
    <t xml:space="preserve">ขอบเขตงานกว้างเกินไปทำให้ควบคุมงานยาก </t>
  </si>
  <si>
    <t>เป็นธรรม</t>
  </si>
  <si>
    <t>มากเกินไป ซึ่งผิดหลักการแข่งขันอย่าง</t>
  </si>
  <si>
    <t>หรือเขียนTOR เฉพาะเจาะจงยี่ห้อใดยี่ห้อหนึ่ง</t>
  </si>
  <si>
    <t xml:space="preserve"> - การจัดทำ </t>
  </si>
  <si>
    <t xml:space="preserve"> - ดำเนินการจัดซื้อจัดจ้างก่อนโดยไม่ผ่าน</t>
  </si>
  <si>
    <t>เจ้าหน้าที่พัสดุ หรือที่เรียกว่า "การจัดหาพัสดุ</t>
  </si>
  <si>
    <t>ก่อนแล้วค่อยมาทำเรื่องขออนุมัติย้อนหลัง</t>
  </si>
  <si>
    <t xml:space="preserve"> - กระบวน</t>
  </si>
  <si>
    <t xml:space="preserve">การจัดซื้อ </t>
  </si>
  <si>
    <t>จัดจ้าง</t>
  </si>
  <si>
    <t xml:space="preserve">จัดจ้างและการบริหารพัสดุภาครัฐ พ.ศ. 2560 </t>
  </si>
  <si>
    <r>
      <t xml:space="preserve"> - เป็นความผิดตาม </t>
    </r>
    <r>
      <rPr>
        <sz val="14"/>
        <color theme="1"/>
        <rFont val="TH SarabunIT๙"/>
        <family val="2"/>
      </rPr>
      <t>พ.ร.บ. การจัดซื้อ</t>
    </r>
  </si>
  <si>
    <t xml:space="preserve"> - ปฏิบัติตามขั้นตอน: ต้องส่งเรื่องให้</t>
  </si>
  <si>
    <t xml:space="preserve">เจ้าหน้าที่พัสดุตรวจสอบสเปค (TOR) </t>
  </si>
  <si>
    <t>และราคากลางก่อนดำเนินการสั่งซื้อ</t>
  </si>
  <si>
    <t xml:space="preserve"> - การฝึกอบรมสร้างความเข้าใจ</t>
  </si>
  <si>
    <t>ที่ถูกต้องเกี่ยวกับระเบียบกระทรวง</t>
  </si>
  <si>
    <t>การคลังฯ ให้กับบุคลากรทุกฝ่าย</t>
  </si>
  <si>
    <t>ตามมาตรา 120 ซึ่งทำให้เจ้าหน้าที่ผู้ปฏิบัติงาน</t>
  </si>
  <si>
    <t>เสี่ยงต่อการถูกลงโทษทางวินัยและอาญา</t>
  </si>
  <si>
    <t xml:space="preserve"> -</t>
  </si>
  <si>
    <t>ลายมือชื่อ</t>
  </si>
  <si>
    <t>ผู้จัดทำ</t>
  </si>
  <si>
    <t xml:space="preserve"> - คณะกรรมการ</t>
  </si>
  <si>
    <t>ชุดต่าง ๆ ขาด</t>
  </si>
  <si>
    <t>ความเข้าใจใน</t>
  </si>
  <si>
    <t>บทบาทอำนาจ</t>
  </si>
  <si>
    <t>หน้าที่</t>
  </si>
  <si>
    <t xml:space="preserve"> - มีความเสี่ยงต่อการกระทำผิดวินัยและ</t>
  </si>
  <si>
    <t>กฎหมาย</t>
  </si>
  <si>
    <t xml:space="preserve"> - ส่งผลให้เกิดความล่าช้า ทำงานซ้ำซ้อน </t>
  </si>
  <si>
    <r>
      <t xml:space="preserve"> - </t>
    </r>
    <r>
      <rPr>
        <sz val="16"/>
        <color theme="1"/>
        <rFont val="TH SarabunIT๙"/>
        <family val="2"/>
      </rPr>
      <t>การทบทวนหน้าที่หลักของ</t>
    </r>
  </si>
  <si>
    <t>คณะกรรมการแต่ละชุดอย่างชัดเจน</t>
  </si>
  <si>
    <t xml:space="preserve"> - จัดทำคู่มือฉบับย่อ ให้กับ</t>
  </si>
  <si>
    <t>คณะกรรมการแต่ละชุด สำหรับ</t>
  </si>
  <si>
    <t>โครงการที่จะดำเนินการจัดซื้อ</t>
  </si>
  <si>
    <t>ผู้รับผิดชอบ</t>
  </si>
  <si>
    <t>หัวหน้าหน่วยงาน</t>
  </si>
  <si>
    <t>แบบรายงานสรุปผลการวิเคราะห์การจัดซื้อจัดจ้าง ประจำปีงบประมาณ พ.ศ. 2568</t>
  </si>
  <si>
    <t>เปรียบเทียบวิธีการจัดซื้อจัดจ้าง</t>
  </si>
  <si>
    <t>วิธีเฉพาะเจาะจง</t>
  </si>
  <si>
    <t>โครงการ</t>
  </si>
  <si>
    <t>วิธีคัดเลือก</t>
  </si>
  <si>
    <t xml:space="preserve">มีการยกเลิกการจัดซื้อจัดจ้าง </t>
  </si>
  <si>
    <t xml:space="preserve">เปรียบเทียบระหว่างการจัดซื้อวัสดุและครุภัณฑ์
</t>
  </si>
  <si>
    <t>จัดซื้อวัสดุ</t>
  </si>
  <si>
    <t>งบประมาณการจัดซื้อ</t>
  </si>
  <si>
    <t>งบประมาณการจัดจ้าง</t>
  </si>
  <si>
    <t>ตารางเปรียบเทียบงบประมาณการจัดซื้อกับการจัดจ้าง</t>
  </si>
  <si>
    <t xml:space="preserve"> - วิธีเฉพาะเจาะจง                   </t>
  </si>
  <si>
    <t xml:space="preserve"> - วิธีประกวดราคาอิเล็กทรอนิกส์ (e-bidding) </t>
  </si>
  <si>
    <t xml:space="preserve"> - วิธีคัดเลือก                                    </t>
  </si>
  <si>
    <t xml:space="preserve"> - มีการยกเลิกการจัดซื้อจัดจ้าง               </t>
  </si>
  <si>
    <t>จำนวน 0 โครงการ</t>
  </si>
  <si>
    <t xml:space="preserve"> - จัดซื้อวัสดุ                     </t>
  </si>
  <si>
    <t xml:space="preserve"> - จัดซื้อครุภัณฑ์              </t>
  </si>
  <si>
    <t xml:space="preserve"> - จัดซื้อสินทรัพย์ไม่มีตัวตน       </t>
  </si>
  <si>
    <t xml:space="preserve"> - การเช่า                                  </t>
  </si>
  <si>
    <t xml:space="preserve"> - จ้างเหมาอื่น ๆ                    </t>
  </si>
  <si>
    <t xml:space="preserve"> - จ้างเหมาบริการ          </t>
  </si>
  <si>
    <t xml:space="preserve"> - จ้างซ่อมแซมครุภัณฑ์และสิ่งปลูกสร้าง </t>
  </si>
  <si>
    <t>จำนวน     0  โครงการ</t>
  </si>
  <si>
    <t>จำนวน     1  โครงการ</t>
  </si>
  <si>
    <t xml:space="preserve"> - สัญญาจ้าง      </t>
  </si>
  <si>
    <t xml:space="preserve"> - ใบสั่งจ้าง          </t>
  </si>
  <si>
    <t>จำนวน  1 โครงการ</t>
  </si>
  <si>
    <t xml:space="preserve"> - ใบสั่งซื้อ</t>
  </si>
  <si>
    <t xml:space="preserve"> - บันทึกตกลงจ้าง</t>
  </si>
  <si>
    <t>สำนักงานเขตพื้นที่การศึกษามัธยมศึกษาสุรินทร์</t>
  </si>
  <si>
    <t>1.1.2  การจัดจ้าง  จำนวน 67 โครงการ ดังนี้</t>
  </si>
  <si>
    <t>จำนวน  21  โครงการ</t>
  </si>
  <si>
    <t>จำนวน  2  โครงการ</t>
  </si>
  <si>
    <t xml:space="preserve">1.2 การจัดซื้อจัดจ้างประจำปีงบประมาณ พ.ศ. 2568 สำนักงานเขตพื้นที่การศึกษามัธยมศึกษาสุรินทร์ </t>
  </si>
  <si>
    <t>คิดเป็นร้อยละ 31.34</t>
  </si>
  <si>
    <t>คิดเป็นร้อยละ 2.99</t>
  </si>
  <si>
    <t>จำนวน  3  โครงการ</t>
  </si>
  <si>
    <t>จำนวน 93 โครงการ</t>
  </si>
  <si>
    <t>จำนวน 67 โครงการ</t>
  </si>
  <si>
    <t>คิดเป็นร้อยละ 0</t>
  </si>
  <si>
    <t>คิดเป็นร้อยละ   0.62</t>
  </si>
  <si>
    <t>ได้ดำเนินการจัดทำเป็นสัญญาจ้าง ใบสั่งซื้อ ใบสั่งจ้าง บันทึกตกลงจ้าง จำนวนทั้งสิ้น 161 โครงการ โดยแบ่งเป็นจำนวน</t>
  </si>
  <si>
    <t>คิดเป็นร้อยละ 57.76</t>
  </si>
  <si>
    <t>คิดเป็นร้อยละ 41.62</t>
  </si>
  <si>
    <t>1.3 การจัดซื้อจัดจ้างประจำปีงบประมาณ พ.ศ. 2568 สำนักงานเขตพื้นที่การศึกษามัธยมศึกษาสุรินทร์</t>
  </si>
  <si>
    <t>จำนวน  160 โครงการ</t>
  </si>
  <si>
    <t>1.4 สรุปการจัดซื้อจัดจ้างเป็นรายเดือน ในปีงบประมาณ พ.ศ. 2568 จำนวน 161 โครงการ</t>
  </si>
  <si>
    <t>2.1 การจัดซื้อจัดจ้างประจำปีงบประมาณ 2568 สำนักงานเขตพื้นที่การศึกษามัธยมศึกษาสุรินทร์</t>
  </si>
  <si>
    <t>ซื้อ</t>
  </si>
  <si>
    <t>จ้าง</t>
  </si>
  <si>
    <t>รายการ</t>
  </si>
  <si>
    <t>จำนวนเงิน</t>
  </si>
  <si>
    <t xml:space="preserve"> 1 ตค.67</t>
  </si>
  <si>
    <t>น้ำมัน</t>
  </si>
  <si>
    <t>น้ำดื่ม</t>
  </si>
  <si>
    <t xml:space="preserve"> 9 ตค.67</t>
  </si>
  <si>
    <t>วัสดุ</t>
  </si>
  <si>
    <t xml:space="preserve"> 25 ตค.67</t>
  </si>
  <si>
    <t>ซ่อมเครื่องปรับอากาศ</t>
  </si>
  <si>
    <t>ซ่อมรถยนต์</t>
  </si>
  <si>
    <t xml:space="preserve"> 4 พ.ย. 67</t>
  </si>
  <si>
    <t xml:space="preserve"> 18 พย.67</t>
  </si>
  <si>
    <t xml:space="preserve"> 22 พย.67</t>
  </si>
  <si>
    <t xml:space="preserve"> 26 พย.67</t>
  </si>
  <si>
    <t>ครุภัณฑ์</t>
  </si>
  <si>
    <t>11 ธค.67</t>
  </si>
  <si>
    <t xml:space="preserve"> 12 ธค.67</t>
  </si>
  <si>
    <t>ระบบแลน</t>
  </si>
  <si>
    <t xml:space="preserve"> 16 ธค.67</t>
  </si>
  <si>
    <t xml:space="preserve"> 23 ธค.67</t>
  </si>
  <si>
    <t xml:space="preserve"> 8 มค.68</t>
  </si>
  <si>
    <t>ถ่ายเอกสาร</t>
  </si>
  <si>
    <t>ทำโล่</t>
  </si>
  <si>
    <t xml:space="preserve"> 9 มค.68</t>
  </si>
  <si>
    <t xml:space="preserve"> 10 มค.68</t>
  </si>
  <si>
    <t xml:space="preserve"> 13 มค.68</t>
  </si>
  <si>
    <t xml:space="preserve"> 14 มค.68</t>
  </si>
  <si>
    <t xml:space="preserve"> 15 มค.68</t>
  </si>
  <si>
    <t xml:space="preserve"> 16 มค.68</t>
  </si>
  <si>
    <t>ทำป้าย</t>
  </si>
  <si>
    <t xml:space="preserve"> 20 มค.68</t>
  </si>
  <si>
    <t xml:space="preserve"> 22 มค.68</t>
  </si>
  <si>
    <t xml:space="preserve"> 27 มค.68</t>
  </si>
  <si>
    <t>ป้าย</t>
  </si>
  <si>
    <t xml:space="preserve"> 28 มค.68</t>
  </si>
  <si>
    <t xml:space="preserve"> 30 มค.68</t>
  </si>
  <si>
    <t xml:space="preserve"> 3 กพ.68</t>
  </si>
  <si>
    <t xml:space="preserve"> 5 กพ.68</t>
  </si>
  <si>
    <t xml:space="preserve"> 6 กพ.68</t>
  </si>
  <si>
    <t>ตรายาง</t>
  </si>
  <si>
    <t xml:space="preserve"> 7 กพ.68</t>
  </si>
  <si>
    <t xml:space="preserve"> 10 กพ.68</t>
  </si>
  <si>
    <t xml:space="preserve"> 11 กพ.68</t>
  </si>
  <si>
    <t xml:space="preserve"> 14 กพ.68</t>
  </si>
  <si>
    <t xml:space="preserve"> 17 กพ.68</t>
  </si>
  <si>
    <t xml:space="preserve"> 18 กพ.68</t>
  </si>
  <si>
    <t xml:space="preserve"> 19 กพ.68</t>
  </si>
  <si>
    <t xml:space="preserve"> 21 กพ.68</t>
  </si>
  <si>
    <t xml:space="preserve"> 24 กพ.68</t>
  </si>
  <si>
    <t xml:space="preserve"> 4 มีค.68</t>
  </si>
  <si>
    <t xml:space="preserve"> 12 มีค.68</t>
  </si>
  <si>
    <t xml:space="preserve"> 14 มีค.68</t>
  </si>
  <si>
    <t xml:space="preserve"> 17 มีค.68</t>
  </si>
  <si>
    <t xml:space="preserve"> 18 มีค.68</t>
  </si>
  <si>
    <t>ซ่อม</t>
  </si>
  <si>
    <t xml:space="preserve"> 19 มีค.68</t>
  </si>
  <si>
    <t xml:space="preserve"> 21 มีค.68</t>
  </si>
  <si>
    <t xml:space="preserve"> 24 มีค.68</t>
  </si>
  <si>
    <t xml:space="preserve"> 26 มีค.68</t>
  </si>
  <si>
    <t xml:space="preserve"> 28 มีค.68</t>
  </si>
  <si>
    <t xml:space="preserve"> 8 เมย.68</t>
  </si>
  <si>
    <t xml:space="preserve"> 22 เมย.68</t>
  </si>
  <si>
    <t xml:space="preserve"> 18 เมย.68</t>
  </si>
  <si>
    <t>เหมารถ</t>
  </si>
  <si>
    <t xml:space="preserve"> 21 เมย.68</t>
  </si>
  <si>
    <t xml:space="preserve"> 28 เมย.68</t>
  </si>
  <si>
    <t xml:space="preserve"> 7 พค.68</t>
  </si>
  <si>
    <t xml:space="preserve"> 9 พค.68</t>
  </si>
  <si>
    <t xml:space="preserve"> 3 พค.68</t>
  </si>
  <si>
    <t xml:space="preserve"> 19 พค.68</t>
  </si>
  <si>
    <t>คอมพิวเตอร์</t>
  </si>
  <si>
    <t xml:space="preserve"> 26 พค.68</t>
  </si>
  <si>
    <t xml:space="preserve"> 5 มิย.68</t>
  </si>
  <si>
    <t xml:space="preserve"> 9 มิย.68</t>
  </si>
  <si>
    <t xml:space="preserve"> 10 มิย.68</t>
  </si>
  <si>
    <t xml:space="preserve"> 19 มิย.68</t>
  </si>
  <si>
    <t xml:space="preserve"> 20 มิย.68</t>
  </si>
  <si>
    <t xml:space="preserve"> 23 มิย.68</t>
  </si>
  <si>
    <t xml:space="preserve"> 24 มิย.68</t>
  </si>
  <si>
    <t xml:space="preserve"> 25 มิย.68</t>
  </si>
  <si>
    <t>เช่าสัญญาณ</t>
  </si>
  <si>
    <t xml:space="preserve"> 30 มิย.68</t>
  </si>
  <si>
    <t xml:space="preserve"> 9 กค.68</t>
  </si>
  <si>
    <t>ประตู</t>
  </si>
  <si>
    <t xml:space="preserve"> 14 กค.68</t>
  </si>
  <si>
    <t>ออกข้อสอบ</t>
  </si>
  <si>
    <t xml:space="preserve"> 29 มิย.68</t>
  </si>
  <si>
    <t xml:space="preserve"> 4 กค.68</t>
  </si>
  <si>
    <t>หนังสือ</t>
  </si>
  <si>
    <t>ซ่อมแซม</t>
  </si>
  <si>
    <t xml:space="preserve"> 7 กค.68</t>
  </si>
  <si>
    <t xml:space="preserve"> 8 กค.68</t>
  </si>
  <si>
    <t xml:space="preserve"> 15 กค.68</t>
  </si>
  <si>
    <t xml:space="preserve"> 17 กค.68</t>
  </si>
  <si>
    <t xml:space="preserve"> 1 สค.68</t>
  </si>
  <si>
    <t xml:space="preserve"> 4 สค.68</t>
  </si>
  <si>
    <t xml:space="preserve"> 8 สค.68</t>
  </si>
  <si>
    <t xml:space="preserve"> 13 สค.68</t>
  </si>
  <si>
    <t xml:space="preserve"> 18 สค.68</t>
  </si>
  <si>
    <t xml:space="preserve"> 19 สค.68</t>
  </si>
  <si>
    <t xml:space="preserve"> 21 สค.68</t>
  </si>
  <si>
    <t>เช่าเต็น</t>
  </si>
  <si>
    <t xml:space="preserve"> 22 สค.68</t>
  </si>
  <si>
    <t xml:space="preserve"> 25 สค.68</t>
  </si>
  <si>
    <t xml:space="preserve"> 27 สค.68</t>
  </si>
  <si>
    <t xml:space="preserve"> 1 กย.68</t>
  </si>
  <si>
    <t xml:space="preserve"> 3 กย.68</t>
  </si>
  <si>
    <t xml:space="preserve"> 5 กย.68</t>
  </si>
  <si>
    <t xml:space="preserve"> 8 กย.68</t>
  </si>
  <si>
    <t xml:space="preserve"> 16 กย.68</t>
  </si>
  <si>
    <t>กล้อง</t>
  </si>
  <si>
    <t xml:space="preserve"> 18 กย.68</t>
  </si>
  <si>
    <t xml:space="preserve"> 19 กย.68</t>
  </si>
  <si>
    <t xml:space="preserve"> 22 กย.68</t>
  </si>
  <si>
    <t xml:space="preserve"> 23 กย.68</t>
  </si>
  <si>
    <t xml:space="preserve"> 24 กย.68</t>
  </si>
  <si>
    <t xml:space="preserve"> 25 กย.68</t>
  </si>
  <si>
    <t xml:space="preserve"> 26 กย.68</t>
  </si>
  <si>
    <t xml:space="preserve"> 30 กย.68</t>
  </si>
  <si>
    <t>จัดซื้อจัดจ้างภาครัฐอิเล็กทรอนิกส์ (e-GP) จำนวนทั้งสิ้น 161 โครงการ โดยแบ่งเป็นการจัดซื้อจำนวน 94 โครงการคิดเป็นร้อยละ 58.39</t>
  </si>
  <si>
    <t xml:space="preserve">และการจัดจ้างจำนวน 67 โครงการ  คิดเป็นร้อยละ  41.61 รายละเอียดดังนี้ </t>
  </si>
  <si>
    <t>คิดเป็นร้อยละ 4.48</t>
  </si>
  <si>
    <t xml:space="preserve">จำนวน  41  โครงการ </t>
  </si>
  <si>
    <t>คิดเป็นร้อยละ 61.19</t>
  </si>
  <si>
    <r>
      <t>มีการดำเนินโครงการ</t>
    </r>
    <r>
      <rPr>
        <b/>
        <sz val="16"/>
        <color theme="1"/>
        <rFont val="TH SarabunIT๙"/>
        <family val="2"/>
      </rPr>
      <t>จัดซื้อจัดจ้างแล้วเสร็จ</t>
    </r>
    <r>
      <rPr>
        <sz val="16"/>
        <color theme="1"/>
        <rFont val="TH SarabunIT๙"/>
        <family val="2"/>
      </rPr>
      <t>มูลค่ารวมทั้งสิ้น  4,910,227.64 บาท  รายละเอียด ดังนี้</t>
    </r>
  </si>
  <si>
    <t xml:space="preserve">2.1.1  การจัดซื้อ จำนวน  3,655,763.60 บาท คิดเป็นร้อยละ  74.45 </t>
  </si>
  <si>
    <t>2.1.2  การจัดจ้าง จำนวน  1,254,464.04 บาท คิดเป็นร้อยละ  25.55</t>
  </si>
  <si>
    <t xml:space="preserve">การจัดจ้าง </t>
  </si>
  <si>
    <t>1.1.1 การจัดซื้อ  จำนวน  94 โครงการ ดังนี้</t>
  </si>
  <si>
    <t xml:space="preserve">                          (นางสาวลัดดาวัลย์   ไชยยา)</t>
  </si>
  <si>
    <t xml:space="preserve">                         (นายสุชาติ  คำบุญฐิติสกุล)</t>
  </si>
  <si>
    <t xml:space="preserve">            ผู้อำนวยการกลุ่มบริหารงานการเงินและสินทรัพย์</t>
  </si>
  <si>
    <t xml:space="preserve">                           (นายชวลิต  เจนเจริญ)</t>
  </si>
  <si>
    <t xml:space="preserve">       ผู้อำนวยการสำนักงานเขตพื้นที่การศึกษามัธยมศึกษาสุรินทร์</t>
  </si>
  <si>
    <t>จำนวน 1 โครงการ   คิดเป็นร้อยละ  1.06</t>
  </si>
  <si>
    <t>จำนวน 93 โครงการ คิดเป็นร้อยละ 98.94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</si>
</sst>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9">
    <font>
      <sz val="11"/>
      <color theme="1"/>
      <name val="Calibri"/>
      <family val="2"/>
      <charset val="222"/>
      <scheme val="minor"/>
    </font>
    <font>
      <sz val="16"/>
      <color rgb="FF1D1B11"/>
      <name val="TH SarabunIT๙"/>
      <family val="2"/>
    </font>
    <font>
      <b/>
      <sz val="16"/>
      <color rgb="FF1D1B1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0"/>
      <color theme="1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IT๙"/>
      <family val="2"/>
    </font>
    <font>
      <b/>
      <sz val="16"/>
      <color theme="5" tint="-0.249977111117893"/>
      <name val="TH SarabunIT๙"/>
      <family val="2"/>
    </font>
    <font>
      <b/>
      <sz val="16"/>
      <color theme="4" tint="-0.249977111117893"/>
      <name val="TH SarabunIT๙"/>
      <family val="2"/>
    </font>
    <font>
      <b/>
      <sz val="16"/>
      <color rgb="FF7030A0"/>
      <name val="TH SarabunIT๙"/>
      <family val="2"/>
    </font>
    <font>
      <b/>
      <sz val="16"/>
      <color theme="1"/>
      <name val="TH SarabunPSK"/>
      <family val="2"/>
    </font>
    <font>
      <b/>
      <sz val="16"/>
      <color theme="0"/>
      <name val="TH SarabunIT๙"/>
      <family val="2"/>
    </font>
    <font>
      <b/>
      <sz val="18"/>
      <color rgb="FF1D1B1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164" fontId="3" fillId="0" borderId="1" xfId="1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3" xfId="0" applyFont="1" applyBorder="1"/>
    <xf numFmtId="0" fontId="7" fillId="0" borderId="0" xfId="0" applyFont="1"/>
    <xf numFmtId="0" fontId="5" fillId="0" borderId="5" xfId="0" applyFont="1" applyBorder="1"/>
    <xf numFmtId="0" fontId="5" fillId="0" borderId="11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9" fillId="0" borderId="3" xfId="0" applyFont="1" applyBorder="1"/>
    <xf numFmtId="0" fontId="8" fillId="0" borderId="3" xfId="0" applyFont="1" applyBorder="1"/>
    <xf numFmtId="0" fontId="5" fillId="0" borderId="0" xfId="0" applyFont="1" applyAlignment="1">
      <alignment horizontal="right"/>
    </xf>
    <xf numFmtId="0" fontId="0" fillId="0" borderId="13" xfId="0" applyBorder="1"/>
    <xf numFmtId="0" fontId="5" fillId="0" borderId="14" xfId="0" applyFont="1" applyBorder="1"/>
    <xf numFmtId="0" fontId="9" fillId="0" borderId="5" xfId="0" applyFont="1" applyBorder="1" applyAlignment="1">
      <alignment horizontal="center" shrinkToFit="1"/>
    </xf>
    <xf numFmtId="0" fontId="9" fillId="0" borderId="11" xfId="0" applyFont="1" applyBorder="1" applyAlignment="1">
      <alignment horizontal="center"/>
    </xf>
    <xf numFmtId="0" fontId="9" fillId="0" borderId="12" xfId="0" applyFont="1" applyBorder="1"/>
    <xf numFmtId="0" fontId="9" fillId="0" borderId="4" xfId="0" applyFont="1" applyBorder="1" applyAlignment="1">
      <alignment horizontal="center"/>
    </xf>
    <xf numFmtId="0" fontId="9" fillId="0" borderId="9" xfId="0" applyFont="1" applyBorder="1"/>
    <xf numFmtId="0" fontId="9" fillId="0" borderId="10" xfId="0" applyFont="1" applyBorder="1"/>
    <xf numFmtId="0" fontId="4" fillId="0" borderId="1" xfId="0" applyFont="1" applyBorder="1" applyAlignment="1">
      <alignment horizontal="center"/>
    </xf>
    <xf numFmtId="164" fontId="3" fillId="0" borderId="2" xfId="1" applyFont="1" applyBorder="1"/>
    <xf numFmtId="0" fontId="4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164" fontId="4" fillId="0" borderId="1" xfId="1" applyFont="1" applyBorder="1" applyAlignment="1">
      <alignment horizontal="center"/>
    </xf>
    <xf numFmtId="0" fontId="5" fillId="0" borderId="11" xfId="0" applyFont="1" applyBorder="1" applyAlignment="1">
      <alignment horizontal="left" vertical="top"/>
    </xf>
    <xf numFmtId="164" fontId="4" fillId="0" borderId="1" xfId="1" applyFont="1" applyBorder="1"/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center"/>
    </xf>
    <xf numFmtId="0" fontId="14" fillId="2" borderId="0" xfId="0" applyFont="1" applyFill="1"/>
    <xf numFmtId="9" fontId="14" fillId="2" borderId="0" xfId="0" applyNumberFormat="1" applyFont="1" applyFill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/>
    <xf numFmtId="164" fontId="17" fillId="0" borderId="0" xfId="1" applyFont="1"/>
    <xf numFmtId="0" fontId="18" fillId="0" borderId="0" xfId="0" applyFont="1"/>
    <xf numFmtId="164" fontId="17" fillId="0" borderId="0" xfId="0" applyNumberFormat="1" applyFont="1"/>
    <xf numFmtId="164" fontId="3" fillId="0" borderId="0" xfId="0" applyNumberFormat="1" applyFont="1"/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6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99CCFF"/>
      <color rgb="FFFF99CC"/>
      <color rgb="FFF347D2"/>
      <color rgb="FFCCFF66"/>
      <color rgb="FF4AF878"/>
      <color rgb="FF56F4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800">
                <a:solidFill>
                  <a:srgbClr val="C00000"/>
                </a:solidFill>
              </a:defRPr>
            </a:pPr>
            <a:r>
              <a:rPr lang="th-TH" sz="1800">
                <a:solidFill>
                  <a:srgbClr val="C00000"/>
                </a:solidFill>
              </a:rPr>
              <a:t>เปรียบเทียบวิธีการจัดซื้อจัดจ้าง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Sheet1!$L$82</c:f>
              <c:strCache>
                <c:ptCount val="1"/>
                <c:pt idx="0">
                  <c:v>โครงการ</c:v>
                </c:pt>
              </c:strCache>
            </c:strRef>
          </c:tx>
          <c:invertIfNegative val="0"/>
          <c:dPt>
            <c:idx val="2"/>
            <c:invertIfNegative val="0"/>
            <c:bubble3D val="0"/>
            <c:spPr>
              <a:solidFill>
                <a:srgbClr val="F347D2"/>
              </a:solidFill>
            </c:spPr>
            <c:extLst>
              <c:ext xmlns:c16="http://schemas.microsoft.com/office/drawing/2014/chart" uri="{C3380CC4-5D6E-409C-BE32-E72D297353CC}">
                <c16:uniqueId val="{00000001-CAD0-41D5-8A74-1A0E1FE48D46}"/>
              </c:ext>
            </c:extLst>
          </c:dPt>
          <c:cat>
            <c:strRef>
              <c:f>Sheet1!$K$83:$K$85</c:f>
              <c:strCache>
                <c:ptCount val="3"/>
                <c:pt idx="0">
                  <c:v>วิธีเฉพาะเจาะจง</c:v>
                </c:pt>
                <c:pt idx="1">
                  <c:v>วิธีคัดเลือก</c:v>
                </c:pt>
                <c:pt idx="2">
                  <c:v>มีการยกเลิกการจัดซื้อจัดจ้าง </c:v>
                </c:pt>
              </c:strCache>
            </c:strRef>
          </c:cat>
          <c:val>
            <c:numRef>
              <c:f>Sheet1!$L$83:$L$85</c:f>
              <c:numCache>
                <c:formatCode>General</c:formatCode>
                <c:ptCount val="3"/>
                <c:pt idx="0">
                  <c:v>160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D0-41D5-8A74-1A0E1FE48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388736"/>
        <c:axId val="133200064"/>
      </c:barChart>
      <c:catAx>
        <c:axId val="238388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th-TH"/>
          </a:p>
        </c:txPr>
        <c:crossAx val="133200064"/>
        <c:crosses val="autoZero"/>
        <c:auto val="1"/>
        <c:lblAlgn val="ctr"/>
        <c:lblOffset val="100"/>
        <c:noMultiLvlLbl val="0"/>
      </c:catAx>
      <c:valAx>
        <c:axId val="1332000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th-TH"/>
          </a:p>
        </c:txPr>
        <c:crossAx val="238388736"/>
        <c:crosses val="autoZero"/>
        <c:crossBetween val="between"/>
      </c:valAx>
      <c:spPr>
        <a:noFill/>
        <a:ln w="19050">
          <a:prstDash val="solid"/>
        </a:ln>
      </c:spPr>
    </c:plotArea>
    <c:legend>
      <c:legendPos val="r"/>
      <c:overlay val="0"/>
      <c:txPr>
        <a:bodyPr/>
        <a:lstStyle/>
        <a:p>
          <a:pPr>
            <a:defRPr b="1"/>
          </a:pPr>
          <a:endParaRPr lang="th-TH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1800">
                <a:solidFill>
                  <a:srgbClr val="C00000"/>
                </a:solidFill>
              </a:defRPr>
            </a:pPr>
            <a:r>
              <a:rPr lang="th-TH" sz="1800">
                <a:solidFill>
                  <a:srgbClr val="C00000"/>
                </a:solidFill>
              </a:rPr>
              <a:t>เปรียบเทียบวิธีการจัดซื้อจัดจ้าง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Sheet1!$L$82</c:f>
              <c:strCache>
                <c:ptCount val="1"/>
                <c:pt idx="0">
                  <c:v>โครงการ</c:v>
                </c:pt>
              </c:strCache>
            </c:strRef>
          </c:tx>
          <c:invertIfNegative val="0"/>
          <c:dPt>
            <c:idx val="2"/>
            <c:invertIfNegative val="0"/>
            <c:bubble3D val="0"/>
            <c:spPr>
              <a:solidFill>
                <a:srgbClr val="F347D2"/>
              </a:solidFill>
            </c:spPr>
            <c:extLst>
              <c:ext xmlns:c16="http://schemas.microsoft.com/office/drawing/2014/chart" uri="{C3380CC4-5D6E-409C-BE32-E72D297353CC}">
                <c16:uniqueId val="{00000001-B0E1-4545-AD03-E42AB1C0FC50}"/>
              </c:ext>
            </c:extLst>
          </c:dPt>
          <c:cat>
            <c:strRef>
              <c:f>Sheet1!$K$83:$K$85</c:f>
              <c:strCache>
                <c:ptCount val="3"/>
                <c:pt idx="0">
                  <c:v>วิธีเฉพาะเจาะจง</c:v>
                </c:pt>
                <c:pt idx="1">
                  <c:v>วิธีคัดเลือก</c:v>
                </c:pt>
                <c:pt idx="2">
                  <c:v>มีการยกเลิกการจัดซื้อจัดจ้าง </c:v>
                </c:pt>
              </c:strCache>
            </c:strRef>
          </c:cat>
          <c:val>
            <c:numRef>
              <c:f>Sheet1!$L$83:$L$85</c:f>
              <c:numCache>
                <c:formatCode>General</c:formatCode>
                <c:ptCount val="3"/>
                <c:pt idx="0">
                  <c:v>160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E1-4545-AD03-E42AB1C0F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388736"/>
        <c:axId val="133200064"/>
      </c:barChart>
      <c:catAx>
        <c:axId val="238388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th-TH"/>
          </a:p>
        </c:txPr>
        <c:crossAx val="133200064"/>
        <c:crosses val="autoZero"/>
        <c:auto val="1"/>
        <c:lblAlgn val="ctr"/>
        <c:lblOffset val="100"/>
        <c:noMultiLvlLbl val="0"/>
      </c:catAx>
      <c:valAx>
        <c:axId val="1332000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th-TH"/>
          </a:p>
        </c:txPr>
        <c:crossAx val="238388736"/>
        <c:crosses val="autoZero"/>
        <c:crossBetween val="between"/>
      </c:valAx>
      <c:spPr>
        <a:noFill/>
        <a:ln w="19050">
          <a:prstDash val="solid"/>
        </a:ln>
      </c:spPr>
    </c:plotArea>
    <c:legend>
      <c:legendPos val="r"/>
      <c:overlay val="0"/>
      <c:txPr>
        <a:bodyPr/>
        <a:lstStyle/>
        <a:p>
          <a:pPr>
            <a:defRPr b="1"/>
          </a:pPr>
          <a:endParaRPr lang="th-TH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 b="1">
                <a:solidFill>
                  <a:srgbClr val="C00000"/>
                </a:solidFill>
                <a:latin typeface="TH SarabunPSK" pitchFamily="34" charset="-34"/>
                <a:cs typeface="TH SarabunPSK" pitchFamily="34" charset="-34"/>
              </a:rPr>
              <a:t>สรุปการจัดซื้อจัดจ้างเป็นรายเดือน ในปีงบประมาณ พ.ศ. 2568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301068660505635E-2"/>
          <c:y val="0.14299516908212562"/>
          <c:w val="0.80616161966612887"/>
          <c:h val="0.74542153245337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Sheet1!$D$105</c:f>
              <c:strCache>
                <c:ptCount val="1"/>
                <c:pt idx="0">
                  <c:v> การซื้อ </c:v>
                </c:pt>
              </c:strCache>
            </c:strRef>
          </c:tx>
          <c:spPr>
            <a:solidFill>
              <a:srgbClr val="F347D2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Sheet1!$D$106:$D$117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6</c:v>
                </c:pt>
                <c:pt idx="4">
                  <c:v>10</c:v>
                </c:pt>
                <c:pt idx="5">
                  <c:v>7</c:v>
                </c:pt>
                <c:pt idx="6">
                  <c:v>3</c:v>
                </c:pt>
                <c:pt idx="7">
                  <c:v>3</c:v>
                </c:pt>
                <c:pt idx="8">
                  <c:v>9</c:v>
                </c:pt>
                <c:pt idx="9">
                  <c:v>17</c:v>
                </c:pt>
                <c:pt idx="10">
                  <c:v>11</c:v>
                </c:pt>
                <c:pt idx="1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A-4E0F-B409-09349466DD8C}"/>
            </c:ext>
          </c:extLst>
        </c:ser>
        <c:ser>
          <c:idx val="1"/>
          <c:order val="1"/>
          <c:tx>
            <c:strRef>
              <c:f>Sheet1!$E$105</c:f>
              <c:strCache>
                <c:ptCount val="1"/>
                <c:pt idx="0">
                  <c:v> การจ้าง </c:v>
                </c:pt>
              </c:strCache>
            </c:strRef>
          </c:tx>
          <c:spPr>
            <a:solidFill>
              <a:srgbClr val="4AF878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Sheet1!$E$106:$E$117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8</c:v>
                </c:pt>
                <c:pt idx="9">
                  <c:v>8</c:v>
                </c:pt>
                <c:pt idx="10">
                  <c:v>6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A-4E0F-B409-09349466DD8C}"/>
            </c:ext>
          </c:extLst>
        </c:ser>
        <c:ser>
          <c:idx val="2"/>
          <c:order val="2"/>
          <c:tx>
            <c:strRef>
              <c:f>Sheet1!$F$105</c:f>
              <c:strCache>
                <c:ptCount val="1"/>
                <c:pt idx="0">
                  <c:v> การเช่า  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Sheet1!$F$106:$F$117</c:f>
              <c:numCache>
                <c:formatCode>General</c:formatCode>
                <c:ptCount val="12"/>
                <c:pt idx="3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A-4E0F-B409-09349466DD8C}"/>
            </c:ext>
          </c:extLst>
        </c:ser>
        <c:ser>
          <c:idx val="3"/>
          <c:order val="3"/>
          <c:tx>
            <c:strRef>
              <c:f>Sheet1!$G$105</c:f>
              <c:strCache>
                <c:ptCount val="1"/>
                <c:pt idx="0">
                  <c:v> การยกเลิก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Sheet1!$G$106:$G$117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DD6A-4E0F-B409-09349466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389760"/>
        <c:axId val="238765184"/>
      </c:barChart>
      <c:catAx>
        <c:axId val="238389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38765184"/>
        <c:crosses val="autoZero"/>
        <c:auto val="1"/>
        <c:lblAlgn val="ctr"/>
        <c:lblOffset val="100"/>
        <c:noMultiLvlLbl val="0"/>
      </c:catAx>
      <c:valAx>
        <c:axId val="238765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>
                <a:latin typeface="TH SarabunIT๙" pitchFamily="34" charset="-34"/>
                <a:cs typeface="TH SarabunIT๙" pitchFamily="34" charset="-34"/>
              </a:defRPr>
            </a:pPr>
            <a:endParaRPr lang="th-TH"/>
          </a:p>
        </c:txPr>
        <c:crossAx val="238389760"/>
        <c:crosses val="autoZero"/>
        <c:crossBetween val="between"/>
      </c:valAx>
      <c:spPr>
        <a:noFill/>
      </c:spPr>
    </c:plotArea>
    <c:legend>
      <c:legendPos val="r"/>
      <c:overlay val="0"/>
      <c:txPr>
        <a:bodyPr/>
        <a:lstStyle/>
        <a:p>
          <a:pPr>
            <a:defRPr sz="16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landscape" horizontalDpi="0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1800" b="1" i="0" baseline="0">
                <a:solidFill>
                  <a:srgbClr val="002060"/>
                </a:solidFill>
                <a:effectLst/>
              </a:rPr>
              <a:t>เปรียบเทียบงบประมาณการจัดซื้อกับการจัดจ้าง</a:t>
            </a:r>
            <a:endParaRPr lang="th-TH">
              <a:solidFill>
                <a:srgbClr val="002060"/>
              </a:solidFill>
              <a:effectLst/>
            </a:endParaRPr>
          </a:p>
        </c:rich>
      </c:tx>
      <c:layout>
        <c:manualLayout>
          <c:xMode val="edge"/>
          <c:yMode val="edge"/>
          <c:x val="0.27672072943981063"/>
          <c:y val="2.168021063377344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Sheet1!$E$157</c:f>
              <c:strCache>
                <c:ptCount val="1"/>
                <c:pt idx="0">
                  <c:v> งบประมาณการจัดซื้อ 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Sheet1!$D$158:$D$169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Sheet1!$E$158:$E$169</c:f>
              <c:numCache>
                <c:formatCode>_-* #,##0.00_-;\-* #,##0.00_-;_-* "-"??_-;_-@_-</c:formatCode>
                <c:ptCount val="12"/>
                <c:pt idx="0">
                  <c:v>331516.59999999998</c:v>
                </c:pt>
                <c:pt idx="1">
                  <c:v>236880</c:v>
                </c:pt>
                <c:pt idx="2">
                  <c:v>64650</c:v>
                </c:pt>
                <c:pt idx="3">
                  <c:v>213030</c:v>
                </c:pt>
                <c:pt idx="4">
                  <c:v>343432</c:v>
                </c:pt>
                <c:pt idx="5">
                  <c:v>243506</c:v>
                </c:pt>
                <c:pt idx="6">
                  <c:v>83960</c:v>
                </c:pt>
                <c:pt idx="7">
                  <c:v>69585</c:v>
                </c:pt>
                <c:pt idx="8">
                  <c:v>220686</c:v>
                </c:pt>
                <c:pt idx="9">
                  <c:v>473081</c:v>
                </c:pt>
                <c:pt idx="10">
                  <c:v>324114</c:v>
                </c:pt>
                <c:pt idx="11">
                  <c:v>1051323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A2-4F47-8FFC-7BB8AFC2F22E}"/>
            </c:ext>
          </c:extLst>
        </c:ser>
        <c:ser>
          <c:idx val="1"/>
          <c:order val="1"/>
          <c:tx>
            <c:strRef>
              <c:f>Sheet1!$F$157</c:f>
              <c:strCache>
                <c:ptCount val="1"/>
                <c:pt idx="0">
                  <c:v> งบประมาณการจัดจ้าง </c:v>
                </c:pt>
              </c:strCache>
            </c:strRef>
          </c:tx>
          <c:spPr>
            <a:solidFill>
              <a:srgbClr val="4AF878"/>
            </a:solidFill>
          </c:spPr>
          <c:invertIfNegative val="0"/>
          <c:cat>
            <c:strRef>
              <c:f>Sheet1!$D$158:$D$169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Sheet1!$F$158:$F$169</c:f>
              <c:numCache>
                <c:formatCode>_-* #,##0.00_-;\-* #,##0.00_-;_-* "-"??_-;_-@_-</c:formatCode>
                <c:ptCount val="12"/>
                <c:pt idx="0">
                  <c:v>43989</c:v>
                </c:pt>
                <c:pt idx="1">
                  <c:v>38830</c:v>
                </c:pt>
                <c:pt idx="2">
                  <c:v>53350</c:v>
                </c:pt>
                <c:pt idx="3">
                  <c:v>100354</c:v>
                </c:pt>
                <c:pt idx="4">
                  <c:v>28037</c:v>
                </c:pt>
                <c:pt idx="5">
                  <c:v>35269</c:v>
                </c:pt>
                <c:pt idx="6">
                  <c:v>77200</c:v>
                </c:pt>
                <c:pt idx="7">
                  <c:v>41570</c:v>
                </c:pt>
                <c:pt idx="8">
                  <c:v>70503.509999999995</c:v>
                </c:pt>
                <c:pt idx="9">
                  <c:v>232843</c:v>
                </c:pt>
                <c:pt idx="10">
                  <c:v>101285</c:v>
                </c:pt>
                <c:pt idx="11">
                  <c:v>431233.53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A2-4F47-8FFC-7BB8AFC2F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390784"/>
        <c:axId val="238767488"/>
      </c:barChart>
      <c:catAx>
        <c:axId val="238390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38767488"/>
        <c:crosses val="autoZero"/>
        <c:auto val="1"/>
        <c:lblAlgn val="ctr"/>
        <c:lblOffset val="100"/>
        <c:noMultiLvlLbl val="0"/>
      </c:catAx>
      <c:valAx>
        <c:axId val="238767488"/>
        <c:scaling>
          <c:orientation val="minMax"/>
        </c:scaling>
        <c:delete val="0"/>
        <c:axPos val="l"/>
        <c:majorGridlines/>
        <c:numFmt formatCode="_-* #,##0.00_-;\-* #,##0.00_-;_-* &quot;-&quot;??_-;_-@_-" sourceLinked="1"/>
        <c:majorTickMark val="none"/>
        <c:minorTickMark val="none"/>
        <c:tickLblPos val="nextTo"/>
        <c:crossAx val="23839078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1">
          <a:latin typeface="TH SarabunIT๙" pitchFamily="34" charset="-34"/>
          <a:cs typeface="TH SarabunIT๙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เปรียบเทียบการจัดจ้าง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055-4438-BB36-9F99F9435664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55-4438-BB36-9F99F94356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055-4438-BB36-9F99F94356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055-4438-BB36-9F99F9435664}"/>
              </c:ext>
            </c:extLst>
          </c:dPt>
          <c:cat>
            <c:strRef>
              <c:f>Sheet4!$B$49:$B$52</c:f>
              <c:strCache>
                <c:ptCount val="4"/>
                <c:pt idx="0">
                  <c:v> - จ้างซ่อมแซมครุภัณฑ์และสิ่งปลูกสร้าง </c:v>
                </c:pt>
                <c:pt idx="1">
                  <c:v> - จ้างเหมาบริการ          </c:v>
                </c:pt>
                <c:pt idx="2">
                  <c:v> - จ้างเหมาอื่น ๆ                    </c:v>
                </c:pt>
                <c:pt idx="3">
                  <c:v> - การเช่า                                  </c:v>
                </c:pt>
              </c:strCache>
            </c:strRef>
          </c:cat>
          <c:val>
            <c:numRef>
              <c:f>Sheet4!$C$49:$C$52</c:f>
              <c:numCache>
                <c:formatCode>General</c:formatCode>
                <c:ptCount val="4"/>
                <c:pt idx="0">
                  <c:v>31.34</c:v>
                </c:pt>
                <c:pt idx="1">
                  <c:v>61.19</c:v>
                </c:pt>
                <c:pt idx="2">
                  <c:v>2.99</c:v>
                </c:pt>
                <c:pt idx="3">
                  <c:v>4.4800000000000004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55-4438-BB36-9F99F9435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เปรียบเทียบสัญญาจ้าง ใบสั่งซื้อ/จ้างและบันทึกตกลงจ้าง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72E-46C7-B57E-42E4100B82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72E-46C7-B57E-42E4100B822C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72E-46C7-B57E-42E4100B82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472E-46C7-B57E-42E4100B822C}"/>
              </c:ext>
            </c:extLst>
          </c:dPt>
          <c:dLbls>
            <c:delete val="1"/>
          </c:dLbls>
          <c:cat>
            <c:strRef>
              <c:f>Sheet1!$M$57:$M$60</c:f>
              <c:strCache>
                <c:ptCount val="4"/>
                <c:pt idx="0">
                  <c:v> - สัญญาจ้าง      </c:v>
                </c:pt>
                <c:pt idx="1">
                  <c:v> - ใบสั่งจ้าง          </c:v>
                </c:pt>
                <c:pt idx="2">
                  <c:v> - ใบสั่งซื้อ</c:v>
                </c:pt>
                <c:pt idx="3">
                  <c:v> - บันทึกตกลงจ้าง</c:v>
                </c:pt>
              </c:strCache>
            </c:strRef>
          </c:cat>
          <c:val>
            <c:numRef>
              <c:f>Sheet1!$N$57:$N$60</c:f>
              <c:numCache>
                <c:formatCode>General</c:formatCode>
                <c:ptCount val="4"/>
                <c:pt idx="0">
                  <c:v>0.62</c:v>
                </c:pt>
                <c:pt idx="1">
                  <c:v>41.62</c:v>
                </c:pt>
                <c:pt idx="2">
                  <c:v>57.76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2E-46C7-B57E-42E4100B822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>
                <a:latin typeface="TH SarabunIT๙" panose="020B0500040200020003" pitchFamily="34" charset="-34"/>
                <a:cs typeface="TH SarabunIT๙" panose="020B0500040200020003" pitchFamily="34" charset="-34"/>
              </a:rPr>
              <a:t>เปรียบเทียบงบประมาณการจัดซื้อกับการจัดจ้าง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888-457C-A262-88F4ED7307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888-457C-A262-88F4ED730734}"/>
              </c:ext>
            </c:extLst>
          </c:dPt>
          <c:dLbls>
            <c:delete val="1"/>
          </c:dLbls>
          <c:cat>
            <c:strRef>
              <c:f>Sheet1!$L$144:$L$145</c:f>
              <c:strCache>
                <c:ptCount val="2"/>
                <c:pt idx="0">
                  <c:v>การจัดซื้อ </c:v>
                </c:pt>
                <c:pt idx="1">
                  <c:v>การจัดจ้าง </c:v>
                </c:pt>
              </c:strCache>
            </c:strRef>
          </c:cat>
          <c:val>
            <c:numRef>
              <c:f>Sheet1!$M$144:$M$145</c:f>
              <c:numCache>
                <c:formatCode>General</c:formatCode>
                <c:ptCount val="2"/>
                <c:pt idx="0">
                  <c:v>74.45</c:v>
                </c:pt>
                <c:pt idx="1">
                  <c:v>25.55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88-457C-A262-88F4ED73073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เปรียบเทียบการจัดซื้อวัสดุและครุภัณฑ์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0F6-479B-B693-BB74A072A4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0F6-479B-B693-BB74A072A41C}"/>
              </c:ext>
            </c:extLst>
          </c:dPt>
          <c:dLbls>
            <c:dLbl>
              <c:idx val="0"/>
              <c:layout>
                <c:manualLayout>
                  <c:x val="7.0833333333333331E-2"/>
                  <c:y val="-0.2777777777777777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chemeClr val="tx1"/>
                        </a:solidFill>
                        <a:latin typeface="TH SarabunIT๙" panose="020B0500040200020003" pitchFamily="34" charset="-34"/>
                        <a:ea typeface="+mn-ea"/>
                        <a:cs typeface="+mn-cs"/>
                      </a:defRPr>
                    </a:pPr>
                    <a:r>
                      <a:rPr lang="en-US" sz="1400" baseline="0">
                        <a:solidFill>
                          <a:schemeClr val="tx1"/>
                        </a:solidFill>
                        <a:latin typeface="TH SarabunIT๙" panose="020B0500040200020003" pitchFamily="34" charset="-34"/>
                      </a:rPr>
                      <a:t>98.94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tx1"/>
                      </a:solidFill>
                      <a:latin typeface="TH SarabunIT๙" panose="020B0500040200020003" pitchFamily="34" charset="-34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230555555555556"/>
                      <c:h val="9.688356663750365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10F6-479B-B693-BB74A072A41C}"/>
                </c:ext>
              </c:extLst>
            </c:dLbl>
            <c:dLbl>
              <c:idx val="1"/>
              <c:layout>
                <c:manualLayout>
                  <c:x val="1.2499999999999898E-2"/>
                  <c:y val="3.472222222222221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chemeClr val="tx1"/>
                        </a:solidFill>
                        <a:latin typeface="TH SarabunIT๙" panose="020B0500040200020003" pitchFamily="34" charset="-34"/>
                        <a:ea typeface="+mn-ea"/>
                        <a:cs typeface="+mn-cs"/>
                      </a:defRPr>
                    </a:pPr>
                    <a:r>
                      <a:rPr lang="en-US" sz="1400" baseline="0">
                        <a:solidFill>
                          <a:schemeClr val="tx1"/>
                        </a:solidFill>
                        <a:latin typeface="TH SarabunIT๙" panose="020B0500040200020003" pitchFamily="34" charset="-34"/>
                      </a:rPr>
                      <a:t>1.06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tx1"/>
                      </a:solidFill>
                      <a:latin typeface="TH SarabunIT๙" panose="020B0500040200020003" pitchFamily="34" charset="-34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444444444444447E-2"/>
                      <c:h val="0.1171296296296296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10F6-479B-B693-BB74A072A4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Sheet1!$L$6:$L$7</c:f>
              <c:strCache>
                <c:ptCount val="2"/>
                <c:pt idx="0">
                  <c:v> - จัดซื้อวัสดุ                     </c:v>
                </c:pt>
                <c:pt idx="1">
                  <c:v> - จัดซื้อครุภัณฑ์              </c:v>
                </c:pt>
              </c:strCache>
            </c:strRef>
          </c:cat>
          <c:val>
            <c:numRef>
              <c:f>Sheet1!$M$6:$M$7</c:f>
              <c:numCache>
                <c:formatCode>General</c:formatCode>
                <c:ptCount val="2"/>
                <c:pt idx="0">
                  <c:v>98.94</c:v>
                </c:pt>
                <c:pt idx="1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F6-479B-B693-BB74A072A41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01-4696-BC71-E5B5361348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01-4696-BC71-E5B53613482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01-4696-BC71-E5B53613482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01-4696-BC71-E5B536134829}"/>
              </c:ext>
            </c:extLst>
          </c:dPt>
          <c:cat>
            <c:strRef>
              <c:f>Sheet4!$B$49:$B$52</c:f>
              <c:strCache>
                <c:ptCount val="4"/>
                <c:pt idx="0">
                  <c:v> - จ้างซ่อมแซมครุภัณฑ์และสิ่งปลูกสร้าง </c:v>
                </c:pt>
                <c:pt idx="1">
                  <c:v> - จ้างเหมาบริการ          </c:v>
                </c:pt>
                <c:pt idx="2">
                  <c:v> - จ้างเหมาอื่น ๆ                    </c:v>
                </c:pt>
                <c:pt idx="3">
                  <c:v> - การเช่า                                  </c:v>
                </c:pt>
              </c:strCache>
            </c:strRef>
          </c:cat>
          <c:val>
            <c:numRef>
              <c:f>Sheet4!$C$49:$C$52</c:f>
              <c:numCache>
                <c:formatCode>General</c:formatCode>
                <c:ptCount val="4"/>
                <c:pt idx="0">
                  <c:v>31.34</c:v>
                </c:pt>
                <c:pt idx="1">
                  <c:v>61.19</c:v>
                </c:pt>
                <c:pt idx="2">
                  <c:v>2.99</c:v>
                </c:pt>
                <c:pt idx="3">
                  <c:v>4.4800000000000004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D-4DB9-9839-DC2B5096E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 b="1">
                <a:solidFill>
                  <a:srgbClr val="C00000"/>
                </a:solidFill>
                <a:latin typeface="TH SarabunPSK" pitchFamily="34" charset="-34"/>
                <a:cs typeface="TH SarabunPSK" pitchFamily="34" charset="-34"/>
              </a:rPr>
              <a:t>สรุปการจัดซื้อจัดจ้างเป็นรายเดือน ในปีงบประมาณ พ.ศ. 2568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301068660505635E-2"/>
          <c:y val="0.14299516908212562"/>
          <c:w val="0.80616161966612887"/>
          <c:h val="0.74542153245337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Sheet1!$D$105</c:f>
              <c:strCache>
                <c:ptCount val="1"/>
                <c:pt idx="0">
                  <c:v> การซื้อ </c:v>
                </c:pt>
              </c:strCache>
            </c:strRef>
          </c:tx>
          <c:spPr>
            <a:solidFill>
              <a:srgbClr val="F347D2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Sheet1!$D$106:$D$117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6</c:v>
                </c:pt>
                <c:pt idx="4">
                  <c:v>10</c:v>
                </c:pt>
                <c:pt idx="5">
                  <c:v>7</c:v>
                </c:pt>
                <c:pt idx="6">
                  <c:v>3</c:v>
                </c:pt>
                <c:pt idx="7">
                  <c:v>3</c:v>
                </c:pt>
                <c:pt idx="8">
                  <c:v>9</c:v>
                </c:pt>
                <c:pt idx="9">
                  <c:v>17</c:v>
                </c:pt>
                <c:pt idx="10">
                  <c:v>11</c:v>
                </c:pt>
                <c:pt idx="1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B-4EA9-8F81-D2D1A00BECEB}"/>
            </c:ext>
          </c:extLst>
        </c:ser>
        <c:ser>
          <c:idx val="1"/>
          <c:order val="1"/>
          <c:tx>
            <c:strRef>
              <c:f>Sheet1!$E$105</c:f>
              <c:strCache>
                <c:ptCount val="1"/>
                <c:pt idx="0">
                  <c:v> การจ้าง </c:v>
                </c:pt>
              </c:strCache>
            </c:strRef>
          </c:tx>
          <c:spPr>
            <a:solidFill>
              <a:srgbClr val="4AF878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Sheet1!$E$106:$E$117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8</c:v>
                </c:pt>
                <c:pt idx="9">
                  <c:v>8</c:v>
                </c:pt>
                <c:pt idx="10">
                  <c:v>6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4B-4EA9-8F81-D2D1A00BECEB}"/>
            </c:ext>
          </c:extLst>
        </c:ser>
        <c:ser>
          <c:idx val="2"/>
          <c:order val="2"/>
          <c:tx>
            <c:strRef>
              <c:f>Sheet1!$F$105</c:f>
              <c:strCache>
                <c:ptCount val="1"/>
                <c:pt idx="0">
                  <c:v> การเช่า  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Sheet1!$F$106:$F$117</c:f>
              <c:numCache>
                <c:formatCode>General</c:formatCode>
                <c:ptCount val="12"/>
                <c:pt idx="3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4B-4EA9-8F81-D2D1A00BECEB}"/>
            </c:ext>
          </c:extLst>
        </c:ser>
        <c:ser>
          <c:idx val="3"/>
          <c:order val="3"/>
          <c:tx>
            <c:strRef>
              <c:f>Sheet1!$G$105</c:f>
              <c:strCache>
                <c:ptCount val="1"/>
                <c:pt idx="0">
                  <c:v> การยกเลิก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Sheet1!$G$106:$G$117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3F4B-4EA9-8F81-D2D1A00BE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389760"/>
        <c:axId val="238765184"/>
      </c:barChart>
      <c:catAx>
        <c:axId val="238389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38765184"/>
        <c:crosses val="autoZero"/>
        <c:auto val="1"/>
        <c:lblAlgn val="ctr"/>
        <c:lblOffset val="100"/>
        <c:noMultiLvlLbl val="0"/>
      </c:catAx>
      <c:valAx>
        <c:axId val="238765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>
                <a:latin typeface="TH SarabunIT๙" pitchFamily="34" charset="-34"/>
                <a:cs typeface="TH SarabunIT๙" pitchFamily="34" charset="-34"/>
              </a:defRPr>
            </a:pPr>
            <a:endParaRPr lang="th-TH"/>
          </a:p>
        </c:txPr>
        <c:crossAx val="238389760"/>
        <c:crosses val="autoZero"/>
        <c:crossBetween val="between"/>
      </c:valAx>
      <c:spPr>
        <a:noFill/>
      </c:spPr>
    </c:plotArea>
    <c:legend>
      <c:legendPos val="r"/>
      <c:overlay val="0"/>
      <c:txPr>
        <a:bodyPr/>
        <a:lstStyle/>
        <a:p>
          <a:pPr>
            <a:defRPr sz="16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landscape" horizontalDpi="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1800" b="1" i="0" baseline="0">
                <a:solidFill>
                  <a:srgbClr val="002060"/>
                </a:solidFill>
                <a:effectLst/>
              </a:rPr>
              <a:t>เปรียบเทียบงบประมาณการจัดซื้อกับการจัดจ้าง</a:t>
            </a:r>
            <a:endParaRPr lang="th-TH">
              <a:solidFill>
                <a:srgbClr val="002060"/>
              </a:solidFill>
              <a:effectLst/>
            </a:endParaRPr>
          </a:p>
        </c:rich>
      </c:tx>
      <c:layout>
        <c:manualLayout>
          <c:xMode val="edge"/>
          <c:yMode val="edge"/>
          <c:x val="0.27672072943981063"/>
          <c:y val="2.168021063377344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Sheet1!$E$157</c:f>
              <c:strCache>
                <c:ptCount val="1"/>
                <c:pt idx="0">
                  <c:v> งบประมาณการจัดซื้อ 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Sheet1!$D$158:$D$169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Sheet1!$E$158:$E$169</c:f>
              <c:numCache>
                <c:formatCode>_-* #,##0.00_-;\-* #,##0.00_-;_-* "-"??_-;_-@_-</c:formatCode>
                <c:ptCount val="12"/>
                <c:pt idx="0">
                  <c:v>331516.59999999998</c:v>
                </c:pt>
                <c:pt idx="1">
                  <c:v>236880</c:v>
                </c:pt>
                <c:pt idx="2">
                  <c:v>64650</c:v>
                </c:pt>
                <c:pt idx="3">
                  <c:v>213030</c:v>
                </c:pt>
                <c:pt idx="4">
                  <c:v>343432</c:v>
                </c:pt>
                <c:pt idx="5">
                  <c:v>243506</c:v>
                </c:pt>
                <c:pt idx="6">
                  <c:v>83960</c:v>
                </c:pt>
                <c:pt idx="7">
                  <c:v>69585</c:v>
                </c:pt>
                <c:pt idx="8">
                  <c:v>220686</c:v>
                </c:pt>
                <c:pt idx="9">
                  <c:v>473081</c:v>
                </c:pt>
                <c:pt idx="10">
                  <c:v>324114</c:v>
                </c:pt>
                <c:pt idx="11">
                  <c:v>1051323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DD-4A9B-9C94-A51D8F2A4133}"/>
            </c:ext>
          </c:extLst>
        </c:ser>
        <c:ser>
          <c:idx val="1"/>
          <c:order val="1"/>
          <c:tx>
            <c:strRef>
              <c:f>Sheet1!$F$157</c:f>
              <c:strCache>
                <c:ptCount val="1"/>
                <c:pt idx="0">
                  <c:v> งบประมาณการจัดจ้าง </c:v>
                </c:pt>
              </c:strCache>
            </c:strRef>
          </c:tx>
          <c:spPr>
            <a:solidFill>
              <a:srgbClr val="4AF878"/>
            </a:solidFill>
          </c:spPr>
          <c:invertIfNegative val="0"/>
          <c:cat>
            <c:strRef>
              <c:f>Sheet1!$D$158:$D$169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Sheet1!$F$158:$F$169</c:f>
              <c:numCache>
                <c:formatCode>_-* #,##0.00_-;\-* #,##0.00_-;_-* "-"??_-;_-@_-</c:formatCode>
                <c:ptCount val="12"/>
                <c:pt idx="0">
                  <c:v>43989</c:v>
                </c:pt>
                <c:pt idx="1">
                  <c:v>38830</c:v>
                </c:pt>
                <c:pt idx="2">
                  <c:v>53350</c:v>
                </c:pt>
                <c:pt idx="3">
                  <c:v>100354</c:v>
                </c:pt>
                <c:pt idx="4">
                  <c:v>28037</c:v>
                </c:pt>
                <c:pt idx="5">
                  <c:v>35269</c:v>
                </c:pt>
                <c:pt idx="6">
                  <c:v>77200</c:v>
                </c:pt>
                <c:pt idx="7">
                  <c:v>41570</c:v>
                </c:pt>
                <c:pt idx="8">
                  <c:v>70503.509999999995</c:v>
                </c:pt>
                <c:pt idx="9">
                  <c:v>232843</c:v>
                </c:pt>
                <c:pt idx="10">
                  <c:v>101285</c:v>
                </c:pt>
                <c:pt idx="11">
                  <c:v>431233.53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DD-4A9B-9C94-A51D8F2A4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390784"/>
        <c:axId val="238767488"/>
      </c:barChart>
      <c:catAx>
        <c:axId val="238390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38767488"/>
        <c:crosses val="autoZero"/>
        <c:auto val="1"/>
        <c:lblAlgn val="ctr"/>
        <c:lblOffset val="100"/>
        <c:noMultiLvlLbl val="0"/>
      </c:catAx>
      <c:valAx>
        <c:axId val="238767488"/>
        <c:scaling>
          <c:orientation val="minMax"/>
        </c:scaling>
        <c:delete val="0"/>
        <c:axPos val="l"/>
        <c:majorGridlines/>
        <c:numFmt formatCode="_-* #,##0.00_-;\-* #,##0.00_-;_-* &quot;-&quot;??_-;_-@_-" sourceLinked="1"/>
        <c:majorTickMark val="none"/>
        <c:minorTickMark val="none"/>
        <c:tickLblPos val="nextTo"/>
        <c:crossAx val="23839078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1">
          <a:latin typeface="TH SarabunIT๙" pitchFamily="34" charset="-34"/>
          <a:cs typeface="TH SarabunIT๙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เปรียบเทียบการจัดจ้าง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F3-4DA2-A379-8F5857BCAC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F3-4DA2-A379-8F5857BCAC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F3-4DA2-A379-8F5857BCAC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F3-4DA2-A379-8F5857BCACC4}"/>
              </c:ext>
            </c:extLst>
          </c:dPt>
          <c:cat>
            <c:strRef>
              <c:f>Sheet4!$B$49:$B$52</c:f>
              <c:strCache>
                <c:ptCount val="4"/>
                <c:pt idx="0">
                  <c:v> - จ้างซ่อมแซมครุภัณฑ์และสิ่งปลูกสร้าง </c:v>
                </c:pt>
                <c:pt idx="1">
                  <c:v> - จ้างเหมาบริการ          </c:v>
                </c:pt>
                <c:pt idx="2">
                  <c:v> - จ้างเหมาอื่น ๆ                    </c:v>
                </c:pt>
                <c:pt idx="3">
                  <c:v> - การเช่า                                  </c:v>
                </c:pt>
              </c:strCache>
            </c:strRef>
          </c:cat>
          <c:val>
            <c:numRef>
              <c:f>Sheet4!$C$49:$C$52</c:f>
              <c:numCache>
                <c:formatCode>General</c:formatCode>
                <c:ptCount val="4"/>
                <c:pt idx="0">
                  <c:v>31.34</c:v>
                </c:pt>
                <c:pt idx="1">
                  <c:v>61.19</c:v>
                </c:pt>
                <c:pt idx="2">
                  <c:v>2.99</c:v>
                </c:pt>
                <c:pt idx="3">
                  <c:v>4.4800000000000004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F3-4DA2-A379-8F5857BCA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เปรียบเทียบสัญญาจ้าง ใบสั่งซื้อ/จ้างและบันทึกตกลงจ้าง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E3C4-4893-A174-5856E510EB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E3C4-4893-A174-5856E510EB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3C4-4893-A174-5856E510EB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3C4-4893-A174-5856E510EB28}"/>
              </c:ext>
            </c:extLst>
          </c:dPt>
          <c:dLbls>
            <c:delete val="1"/>
          </c:dLbls>
          <c:cat>
            <c:strRef>
              <c:f>Sheet1!$M$57:$M$60</c:f>
              <c:strCache>
                <c:ptCount val="4"/>
                <c:pt idx="0">
                  <c:v> - สัญญาจ้าง      </c:v>
                </c:pt>
                <c:pt idx="1">
                  <c:v> - ใบสั่งจ้าง          </c:v>
                </c:pt>
                <c:pt idx="2">
                  <c:v> - ใบสั่งซื้อ</c:v>
                </c:pt>
                <c:pt idx="3">
                  <c:v> - บันทึกตกลงจ้าง</c:v>
                </c:pt>
              </c:strCache>
            </c:strRef>
          </c:cat>
          <c:val>
            <c:numRef>
              <c:f>Sheet1!$N$57:$N$60</c:f>
              <c:numCache>
                <c:formatCode>General</c:formatCode>
                <c:ptCount val="4"/>
                <c:pt idx="0">
                  <c:v>0.62</c:v>
                </c:pt>
                <c:pt idx="1">
                  <c:v>41.62</c:v>
                </c:pt>
                <c:pt idx="2">
                  <c:v>57.76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4-4893-A174-5856E510EB2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>
                <a:latin typeface="TH SarabunIT๙" panose="020B0500040200020003" pitchFamily="34" charset="-34"/>
                <a:cs typeface="TH SarabunIT๙" panose="020B0500040200020003" pitchFamily="34" charset="-34"/>
              </a:rPr>
              <a:t>เปรียบเทียบงบประมาณการจัดซื้อกับการจัดจ้าง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A45-4EA9-BAE3-73A27277CC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A45-4EA9-BAE3-73A27277CC39}"/>
              </c:ext>
            </c:extLst>
          </c:dPt>
          <c:dLbls>
            <c:delete val="1"/>
          </c:dLbls>
          <c:cat>
            <c:strRef>
              <c:f>Sheet1!$L$144:$L$145</c:f>
              <c:strCache>
                <c:ptCount val="2"/>
                <c:pt idx="0">
                  <c:v>การจัดซื้อ </c:v>
                </c:pt>
                <c:pt idx="1">
                  <c:v>การจัดจ้าง </c:v>
                </c:pt>
              </c:strCache>
            </c:strRef>
          </c:cat>
          <c:val>
            <c:numRef>
              <c:f>Sheet1!$M$144:$M$145</c:f>
              <c:numCache>
                <c:formatCode>General</c:formatCode>
                <c:ptCount val="2"/>
                <c:pt idx="0">
                  <c:v>74.45</c:v>
                </c:pt>
                <c:pt idx="1">
                  <c:v>25.55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2-45DC-9FF6-FFCD1C9919E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เปรียบเทียบการจัดซื้อวัสดุและครุภัณฑ์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B4-4738-A2F5-EA31DC4F9E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9B4-4738-A2F5-EA31DC4F9EB4}"/>
              </c:ext>
            </c:extLst>
          </c:dPt>
          <c:dLbls>
            <c:dLbl>
              <c:idx val="0"/>
              <c:layout>
                <c:manualLayout>
                  <c:x val="7.0833333333333331E-2"/>
                  <c:y val="-0.2777777777777777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chemeClr val="tx1"/>
                        </a:solidFill>
                        <a:latin typeface="TH SarabunIT๙" panose="020B0500040200020003" pitchFamily="34" charset="-34"/>
                        <a:ea typeface="+mn-ea"/>
                        <a:cs typeface="+mn-cs"/>
                      </a:defRPr>
                    </a:pPr>
                    <a:r>
                      <a:rPr lang="en-US" sz="1400" baseline="0">
                        <a:solidFill>
                          <a:schemeClr val="tx1"/>
                        </a:solidFill>
                        <a:latin typeface="TH SarabunIT๙" panose="020B0500040200020003" pitchFamily="34" charset="-34"/>
                      </a:rPr>
                      <a:t>98.94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tx1"/>
                      </a:solidFill>
                      <a:latin typeface="TH SarabunIT๙" panose="020B0500040200020003" pitchFamily="34" charset="-34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230555555555556"/>
                      <c:h val="9.688356663750365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E9B4-4738-A2F5-EA31DC4F9EB4}"/>
                </c:ext>
              </c:extLst>
            </c:dLbl>
            <c:dLbl>
              <c:idx val="1"/>
              <c:layout>
                <c:manualLayout>
                  <c:x val="1.2499999999999898E-2"/>
                  <c:y val="3.472222222222221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chemeClr val="tx1"/>
                        </a:solidFill>
                        <a:latin typeface="TH SarabunIT๙" panose="020B0500040200020003" pitchFamily="34" charset="-34"/>
                        <a:ea typeface="+mn-ea"/>
                        <a:cs typeface="+mn-cs"/>
                      </a:defRPr>
                    </a:pPr>
                    <a:r>
                      <a:rPr lang="en-US" sz="1400" baseline="0">
                        <a:solidFill>
                          <a:schemeClr val="tx1"/>
                        </a:solidFill>
                        <a:latin typeface="TH SarabunIT๙" panose="020B0500040200020003" pitchFamily="34" charset="-34"/>
                      </a:rPr>
                      <a:t>1.06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tx1"/>
                      </a:solidFill>
                      <a:latin typeface="TH SarabunIT๙" panose="020B0500040200020003" pitchFamily="34" charset="-34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444444444444447E-2"/>
                      <c:h val="0.1171296296296296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E9B4-4738-A2F5-EA31DC4F9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Sheet1!$L$6:$L$7</c:f>
              <c:strCache>
                <c:ptCount val="2"/>
                <c:pt idx="0">
                  <c:v> - จัดซื้อวัสดุ                     </c:v>
                </c:pt>
                <c:pt idx="1">
                  <c:v> - จัดซื้อครุภัณฑ์              </c:v>
                </c:pt>
              </c:strCache>
            </c:strRef>
          </c:cat>
          <c:val>
            <c:numRef>
              <c:f>Sheet1!$M$6:$M$7</c:f>
              <c:numCache>
                <c:formatCode>General</c:formatCode>
                <c:ptCount val="2"/>
                <c:pt idx="0">
                  <c:v>98.94</c:v>
                </c:pt>
                <c:pt idx="1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4-4738-A2F5-EA31DC4F9E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 sz="2000" b="1">
                <a:solidFill>
                  <a:srgbClr val="C00000"/>
                </a:solidFill>
                <a:latin typeface="TH SarabunPSK" pitchFamily="34" charset="-34"/>
                <a:cs typeface="TH SarabunPSK" pitchFamily="34" charset="-34"/>
              </a:rPr>
              <a:t>สรุปการจัดซื้อจัดจ้างเป็นรายเดือน ในปีงบประมาณ พ.ศ. 2568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9301068660505635E-2"/>
          <c:y val="0.14299516908212562"/>
          <c:w val="0.80616161966612887"/>
          <c:h val="0.74542153245337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Sheet1!$D$105</c:f>
              <c:strCache>
                <c:ptCount val="1"/>
                <c:pt idx="0">
                  <c:v> การซื้อ </c:v>
                </c:pt>
              </c:strCache>
            </c:strRef>
          </c:tx>
          <c:spPr>
            <a:solidFill>
              <a:srgbClr val="F347D2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Sheet1!$D$106:$D$117</c:f>
              <c:numCache>
                <c:formatCode>General</c:formatCode>
                <c:ptCount val="12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6</c:v>
                </c:pt>
                <c:pt idx="4">
                  <c:v>10</c:v>
                </c:pt>
                <c:pt idx="5">
                  <c:v>7</c:v>
                </c:pt>
                <c:pt idx="6">
                  <c:v>3</c:v>
                </c:pt>
                <c:pt idx="7">
                  <c:v>3</c:v>
                </c:pt>
                <c:pt idx="8">
                  <c:v>9</c:v>
                </c:pt>
                <c:pt idx="9">
                  <c:v>17</c:v>
                </c:pt>
                <c:pt idx="10">
                  <c:v>11</c:v>
                </c:pt>
                <c:pt idx="1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5-4B8D-A85C-7152E2F76A46}"/>
            </c:ext>
          </c:extLst>
        </c:ser>
        <c:ser>
          <c:idx val="1"/>
          <c:order val="1"/>
          <c:tx>
            <c:strRef>
              <c:f>Sheet1!$E$105</c:f>
              <c:strCache>
                <c:ptCount val="1"/>
                <c:pt idx="0">
                  <c:v> การจ้าง </c:v>
                </c:pt>
              </c:strCache>
            </c:strRef>
          </c:tx>
          <c:spPr>
            <a:solidFill>
              <a:srgbClr val="4AF878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Sheet1!$E$106:$E$117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8</c:v>
                </c:pt>
                <c:pt idx="9">
                  <c:v>8</c:v>
                </c:pt>
                <c:pt idx="10">
                  <c:v>6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5-4B8D-A85C-7152E2F76A46}"/>
            </c:ext>
          </c:extLst>
        </c:ser>
        <c:ser>
          <c:idx val="2"/>
          <c:order val="2"/>
          <c:tx>
            <c:strRef>
              <c:f>Sheet1!$F$105</c:f>
              <c:strCache>
                <c:ptCount val="1"/>
                <c:pt idx="0">
                  <c:v> การเช่า  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Sheet1!$F$106:$F$117</c:f>
              <c:numCache>
                <c:formatCode>General</c:formatCode>
                <c:ptCount val="12"/>
                <c:pt idx="3">
                  <c:v>1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5-4B8D-A85C-7152E2F76A46}"/>
            </c:ext>
          </c:extLst>
        </c:ser>
        <c:ser>
          <c:idx val="3"/>
          <c:order val="3"/>
          <c:tx>
            <c:strRef>
              <c:f>Sheet1!$G$105</c:f>
              <c:strCache>
                <c:ptCount val="1"/>
                <c:pt idx="0">
                  <c:v> การยกเลิก 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Sheet1!$C$106:$C$117</c:f>
              <c:strCache>
                <c:ptCount val="12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  <c:pt idx="7">
                  <c:v>พ.ค.</c:v>
                </c:pt>
                <c:pt idx="8">
                  <c:v>มิ.ย.</c:v>
                </c:pt>
                <c:pt idx="9">
                  <c:v>ก.ค.</c:v>
                </c:pt>
                <c:pt idx="10">
                  <c:v>ส.ค.</c:v>
                </c:pt>
                <c:pt idx="11">
                  <c:v>ก.ย.</c:v>
                </c:pt>
              </c:strCache>
            </c:strRef>
          </c:cat>
          <c:val>
            <c:numRef>
              <c:f>Sheet1!$G$106:$G$117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8555-4B8D-A85C-7152E2F7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389760"/>
        <c:axId val="238765184"/>
      </c:barChart>
      <c:catAx>
        <c:axId val="238389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6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38765184"/>
        <c:crosses val="autoZero"/>
        <c:auto val="1"/>
        <c:lblAlgn val="ctr"/>
        <c:lblOffset val="100"/>
        <c:noMultiLvlLbl val="0"/>
      </c:catAx>
      <c:valAx>
        <c:axId val="238765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>
                <a:latin typeface="TH SarabunIT๙" pitchFamily="34" charset="-34"/>
                <a:cs typeface="TH SarabunIT๙" pitchFamily="34" charset="-34"/>
              </a:defRPr>
            </a:pPr>
            <a:endParaRPr lang="th-TH"/>
          </a:p>
        </c:txPr>
        <c:crossAx val="238389760"/>
        <c:crosses val="autoZero"/>
        <c:crossBetween val="between"/>
      </c:valAx>
      <c:spPr>
        <a:noFill/>
      </c:spPr>
    </c:plotArea>
    <c:legend>
      <c:legendPos val="r"/>
      <c:overlay val="0"/>
      <c:txPr>
        <a:bodyPr/>
        <a:lstStyle/>
        <a:p>
          <a:pPr>
            <a:defRPr sz="16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landscape" horizontalDpi="0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เปรียบเทียบการจัดจ้าง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2B-4DFB-AF5B-28728F4973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2B-4DFB-AF5B-28728F4973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2B-4DFB-AF5B-28728F4973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2B-4DFB-AF5B-28728F4973E0}"/>
              </c:ext>
            </c:extLst>
          </c:dPt>
          <c:cat>
            <c:strRef>
              <c:f>Sheet4!$B$49:$B$52</c:f>
              <c:strCache>
                <c:ptCount val="4"/>
                <c:pt idx="0">
                  <c:v> - จ้างซ่อมแซมครุภัณฑ์และสิ่งปลูกสร้าง </c:v>
                </c:pt>
                <c:pt idx="1">
                  <c:v> - จ้างเหมาบริการ          </c:v>
                </c:pt>
                <c:pt idx="2">
                  <c:v> - จ้างเหมาอื่น ๆ                    </c:v>
                </c:pt>
                <c:pt idx="3">
                  <c:v> - การเช่า                                  </c:v>
                </c:pt>
              </c:strCache>
            </c:strRef>
          </c:cat>
          <c:val>
            <c:numRef>
              <c:f>Sheet4!$C$49:$C$52</c:f>
              <c:numCache>
                <c:formatCode>General</c:formatCode>
                <c:ptCount val="4"/>
                <c:pt idx="0">
                  <c:v>31.34</c:v>
                </c:pt>
                <c:pt idx="1">
                  <c:v>61.19</c:v>
                </c:pt>
                <c:pt idx="2">
                  <c:v>2.99</c:v>
                </c:pt>
                <c:pt idx="3">
                  <c:v>4.4800000000000004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2B-4DFB-AF5B-28728F497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429868</xdr:colOff>
      <xdr:row>78</xdr:row>
      <xdr:rowOff>150744</xdr:rowOff>
    </xdr:from>
    <xdr:to>
      <xdr:col>7</xdr:col>
      <xdr:colOff>238126</xdr:colOff>
      <xdr:row>91</xdr:row>
      <xdr:rowOff>28575</xdr:rowOff>
    </xdr:to>
    <xdr:graphicFrame macro="">
      <xdr:nvGraphicFramePr>
        <xdr:cNvPr id="15" name="แผนภูมิ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66674</xdr:colOff>
      <xdr:row>118</xdr:row>
      <xdr:rowOff>180975</xdr:rowOff>
    </xdr:from>
    <xdr:to>
      <xdr:col>8</xdr:col>
      <xdr:colOff>228600</xdr:colOff>
      <xdr:row>134</xdr:row>
      <xdr:rowOff>9525</xdr:rowOff>
    </xdr:to>
    <xdr:graphicFrame macro="">
      <xdr:nvGraphicFramePr>
        <xdr:cNvPr id="18" name="แผนภูมิ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361949</xdr:colOff>
      <xdr:row>171</xdr:row>
      <xdr:rowOff>209551</xdr:rowOff>
    </xdr:from>
    <xdr:to>
      <xdr:col>7</xdr:col>
      <xdr:colOff>981075</xdr:colOff>
      <xdr:row>185</xdr:row>
      <xdr:rowOff>1</xdr:rowOff>
    </xdr:to>
    <xdr:graphicFrame macro="">
      <xdr:nvGraphicFramePr>
        <xdr:cNvPr id="19" name="แผนภูมิ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209549</xdr:colOff>
      <xdr:row>28</xdr:row>
      <xdr:rowOff>114299</xdr:rowOff>
    </xdr:from>
    <xdr:to>
      <xdr:col>7</xdr:col>
      <xdr:colOff>257175</xdr:colOff>
      <xdr:row>43</xdr:row>
      <xdr:rowOff>133349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38E230F0-5C8C-40F3-80E6-DCD38E1E2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1562100</xdr:colOff>
      <xdr:row>37</xdr:row>
      <xdr:rowOff>66675</xdr:rowOff>
    </xdr:from>
    <xdr:to>
      <xdr:col>4</xdr:col>
      <xdr:colOff>466725</xdr:colOff>
      <xdr:row>38</xdr:row>
      <xdr:rowOff>209550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CACB2EB1-E194-3801-E74E-6A57F0DA2A94}"/>
            </a:ext>
          </a:extLst>
        </xdr:cNvPr>
        <xdr:cNvSpPr txBox="1"/>
      </xdr:nvSpPr>
      <xdr:spPr>
        <a:xfrm>
          <a:off x="4114800" y="9534525"/>
          <a:ext cx="6572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61.19</a:t>
          </a:r>
        </a:p>
      </xdr:txBody>
    </xdr:sp>
    <xdr:clientData/>
  </xdr:twoCellAnchor>
  <xdr:twoCellAnchor>
    <xdr:from>
      <xdr:col>4</xdr:col>
      <xdr:colOff>1000125</xdr:colOff>
      <xdr:row>33</xdr:row>
      <xdr:rowOff>238125</xdr:rowOff>
    </xdr:from>
    <xdr:to>
      <xdr:col>4</xdr:col>
      <xdr:colOff>1657350</xdr:colOff>
      <xdr:row>35</xdr:row>
      <xdr:rowOff>123825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FABE16AC-FBDF-44B9-832A-2CDAD1456E58}"/>
            </a:ext>
          </a:extLst>
        </xdr:cNvPr>
        <xdr:cNvSpPr txBox="1"/>
      </xdr:nvSpPr>
      <xdr:spPr>
        <a:xfrm>
          <a:off x="5305425" y="8677275"/>
          <a:ext cx="6572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31.34</a:t>
          </a:r>
        </a:p>
      </xdr:txBody>
    </xdr:sp>
    <xdr:clientData/>
  </xdr:twoCellAnchor>
  <xdr:twoCellAnchor>
    <xdr:from>
      <xdr:col>4</xdr:col>
      <xdr:colOff>342900</xdr:colOff>
      <xdr:row>30</xdr:row>
      <xdr:rowOff>142875</xdr:rowOff>
    </xdr:from>
    <xdr:to>
      <xdr:col>4</xdr:col>
      <xdr:colOff>923925</xdr:colOff>
      <xdr:row>32</xdr:row>
      <xdr:rowOff>28575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B80C5937-8637-4555-994D-4752DFB1E66F}"/>
            </a:ext>
          </a:extLst>
        </xdr:cNvPr>
        <xdr:cNvSpPr txBox="1"/>
      </xdr:nvSpPr>
      <xdr:spPr>
        <a:xfrm>
          <a:off x="4648200" y="7810500"/>
          <a:ext cx="5810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4.48</a:t>
          </a:r>
        </a:p>
      </xdr:txBody>
    </xdr:sp>
    <xdr:clientData/>
  </xdr:twoCellAnchor>
  <xdr:twoCellAnchor>
    <xdr:from>
      <xdr:col>3</xdr:col>
      <xdr:colOff>1733550</xdr:colOff>
      <xdr:row>31</xdr:row>
      <xdr:rowOff>0</xdr:rowOff>
    </xdr:from>
    <xdr:to>
      <xdr:col>4</xdr:col>
      <xdr:colOff>561975</xdr:colOff>
      <xdr:row>32</xdr:row>
      <xdr:rowOff>142875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B7A000C8-5238-4A42-8FCD-1EBE381B9557}"/>
            </a:ext>
          </a:extLst>
        </xdr:cNvPr>
        <xdr:cNvSpPr txBox="1"/>
      </xdr:nvSpPr>
      <xdr:spPr>
        <a:xfrm>
          <a:off x="4286250" y="7924800"/>
          <a:ext cx="5810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2.99</a:t>
          </a:r>
        </a:p>
      </xdr:txBody>
    </xdr:sp>
    <xdr:clientData/>
  </xdr:twoCellAnchor>
  <xdr:twoCellAnchor>
    <xdr:from>
      <xdr:col>1</xdr:col>
      <xdr:colOff>85724</xdr:colOff>
      <xdr:row>58</xdr:row>
      <xdr:rowOff>128586</xdr:rowOff>
    </xdr:from>
    <xdr:to>
      <xdr:col>7</xdr:col>
      <xdr:colOff>419100</xdr:colOff>
      <xdr:row>71</xdr:row>
      <xdr:rowOff>19049</xdr:rowOff>
    </xdr:to>
    <xdr:graphicFrame macro="">
      <xdr:nvGraphicFramePr>
        <xdr:cNvPr id="10" name="แผนภูมิ 9">
          <a:extLst>
            <a:ext uri="{FF2B5EF4-FFF2-40B4-BE49-F238E27FC236}">
              <a16:creationId xmlns:a16="http://schemas.microsoft.com/office/drawing/2014/main" id="{BDD9B251-6D85-8188-B5FB-9F1A6FB0BC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1457325</xdr:colOff>
      <xdr:row>59</xdr:row>
      <xdr:rowOff>214312</xdr:rowOff>
    </xdr:from>
    <xdr:to>
      <xdr:col>4</xdr:col>
      <xdr:colOff>209550</xdr:colOff>
      <xdr:row>61</xdr:row>
      <xdr:rowOff>38100</xdr:rowOff>
    </xdr:to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id="{808AAD44-5A16-3F9F-F31B-736B5DBC4AD3}"/>
            </a:ext>
          </a:extLst>
        </xdr:cNvPr>
        <xdr:cNvSpPr txBox="1"/>
      </xdr:nvSpPr>
      <xdr:spPr>
        <a:xfrm>
          <a:off x="4010025" y="13796962"/>
          <a:ext cx="504825" cy="33813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>
              <a:latin typeface="TH NiramitIT๙ " panose="02000506000000020004" pitchFamily="2" charset="-34"/>
              <a:cs typeface="TH NiramitIT๙ " panose="02000506000000020004" pitchFamily="2" charset="-34"/>
            </a:rPr>
            <a:t>0.62</a:t>
          </a:r>
        </a:p>
      </xdr:txBody>
    </xdr:sp>
    <xdr:clientData/>
  </xdr:twoCellAnchor>
  <xdr:twoCellAnchor>
    <xdr:from>
      <xdr:col>3</xdr:col>
      <xdr:colOff>714376</xdr:colOff>
      <xdr:row>63</xdr:row>
      <xdr:rowOff>90487</xdr:rowOff>
    </xdr:from>
    <xdr:to>
      <xdr:col>3</xdr:col>
      <xdr:colOff>1495426</xdr:colOff>
      <xdr:row>65</xdr:row>
      <xdr:rowOff>47625</xdr:rowOff>
    </xdr:to>
    <xdr:sp macro="" textlink="">
      <xdr:nvSpPr>
        <xdr:cNvPr id="14" name="กล่องข้อความ 13">
          <a:extLst>
            <a:ext uri="{FF2B5EF4-FFF2-40B4-BE49-F238E27FC236}">
              <a16:creationId xmlns:a16="http://schemas.microsoft.com/office/drawing/2014/main" id="{8AB8CFCD-3CC9-4617-AC38-83378F8FAE65}"/>
            </a:ext>
          </a:extLst>
        </xdr:cNvPr>
        <xdr:cNvSpPr txBox="1"/>
      </xdr:nvSpPr>
      <xdr:spPr>
        <a:xfrm>
          <a:off x="3267076" y="14701837"/>
          <a:ext cx="781050" cy="47148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NiramitIT๙ " panose="02000506000000020004" pitchFamily="2" charset="-34"/>
              <a:cs typeface="TH NiramitIT๙ " panose="02000506000000020004" pitchFamily="2" charset="-34"/>
            </a:rPr>
            <a:t>57.76</a:t>
          </a:r>
        </a:p>
      </xdr:txBody>
    </xdr:sp>
    <xdr:clientData/>
  </xdr:twoCellAnchor>
  <xdr:twoCellAnchor>
    <xdr:from>
      <xdr:col>4</xdr:col>
      <xdr:colOff>28576</xdr:colOff>
      <xdr:row>62</xdr:row>
      <xdr:rowOff>157162</xdr:rowOff>
    </xdr:from>
    <xdr:to>
      <xdr:col>4</xdr:col>
      <xdr:colOff>809626</xdr:colOff>
      <xdr:row>64</xdr:row>
      <xdr:rowOff>114300</xdr:rowOff>
    </xdr:to>
    <xdr:sp macro="" textlink="">
      <xdr:nvSpPr>
        <xdr:cNvPr id="17" name="กล่องข้อความ 16">
          <a:extLst>
            <a:ext uri="{FF2B5EF4-FFF2-40B4-BE49-F238E27FC236}">
              <a16:creationId xmlns:a16="http://schemas.microsoft.com/office/drawing/2014/main" id="{B03B7706-2086-4520-9CA6-EA0F46E6DA0D}"/>
            </a:ext>
          </a:extLst>
        </xdr:cNvPr>
        <xdr:cNvSpPr txBox="1"/>
      </xdr:nvSpPr>
      <xdr:spPr>
        <a:xfrm>
          <a:off x="4333876" y="14511337"/>
          <a:ext cx="781050" cy="47148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NiramitIT๙ " panose="02000506000000020004" pitchFamily="2" charset="-34"/>
              <a:cs typeface="TH NiramitIT๙ " panose="02000506000000020004" pitchFamily="2" charset="-34"/>
            </a:rPr>
            <a:t>41.62</a:t>
          </a:r>
        </a:p>
      </xdr:txBody>
    </xdr:sp>
    <xdr:clientData/>
  </xdr:twoCellAnchor>
  <xdr:twoCellAnchor>
    <xdr:from>
      <xdr:col>0</xdr:col>
      <xdr:colOff>533400</xdr:colOff>
      <xdr:row>140</xdr:row>
      <xdr:rowOff>52387</xdr:rowOff>
    </xdr:from>
    <xdr:to>
      <xdr:col>7</xdr:col>
      <xdr:colOff>457200</xdr:colOff>
      <xdr:row>153</xdr:row>
      <xdr:rowOff>219075</xdr:rowOff>
    </xdr:to>
    <xdr:graphicFrame macro="">
      <xdr:nvGraphicFramePr>
        <xdr:cNvPr id="20" name="แผนภูมิ 19">
          <a:extLst>
            <a:ext uri="{FF2B5EF4-FFF2-40B4-BE49-F238E27FC236}">
              <a16:creationId xmlns:a16="http://schemas.microsoft.com/office/drawing/2014/main" id="{247DDB31-65B9-4ABE-3D93-282BE32056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1457325</xdr:colOff>
      <xdr:row>143</xdr:row>
      <xdr:rowOff>200025</xdr:rowOff>
    </xdr:from>
    <xdr:to>
      <xdr:col>4</xdr:col>
      <xdr:colOff>381000</xdr:colOff>
      <xdr:row>145</xdr:row>
      <xdr:rowOff>9525</xdr:rowOff>
    </xdr:to>
    <xdr:sp macro="" textlink="">
      <xdr:nvSpPr>
        <xdr:cNvPr id="21" name="กล่องข้อความ 1">
          <a:extLst>
            <a:ext uri="{FF2B5EF4-FFF2-40B4-BE49-F238E27FC236}">
              <a16:creationId xmlns:a16="http://schemas.microsoft.com/office/drawing/2014/main" id="{5BC07152-A661-CC2E-D67D-BE31C0BD80FE}"/>
            </a:ext>
          </a:extLst>
        </xdr:cNvPr>
        <xdr:cNvSpPr txBox="1"/>
      </xdr:nvSpPr>
      <xdr:spPr>
        <a:xfrm>
          <a:off x="4010025" y="32975550"/>
          <a:ext cx="676275" cy="3238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th-TH" sz="1600" kern="1200">
              <a:latin typeface="TH SarabunIT๙" panose="020B0500040200020003" pitchFamily="34" charset="-34"/>
              <a:cs typeface="TH SarabunIT๙" panose="020B0500040200020003" pitchFamily="34" charset="-34"/>
            </a:rPr>
            <a:t>25.55</a:t>
          </a:r>
        </a:p>
      </xdr:txBody>
    </xdr:sp>
    <xdr:clientData/>
  </xdr:twoCellAnchor>
  <xdr:twoCellAnchor>
    <xdr:from>
      <xdr:col>1</xdr:col>
      <xdr:colOff>157162</xdr:colOff>
      <xdr:row>13</xdr:row>
      <xdr:rowOff>47625</xdr:rowOff>
    </xdr:from>
    <xdr:to>
      <xdr:col>7</xdr:col>
      <xdr:colOff>152400</xdr:colOff>
      <xdr:row>22</xdr:row>
      <xdr:rowOff>219075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9C556CEF-5857-B692-1126-3FC50D0FA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0.44564</cdr:x>
      <cdr:y>0.38206</cdr:y>
    </cdr:from>
    <cdr:to>
      <cdr:x>0.55436</cdr:x>
      <cdr:y>0.61794</cdr:y>
    </cdr:to>
    <cdr:sp macro="" textlink="">
      <cdr:nvSpPr>
        <cdr:cNvPr id="2" name="กล่องข้อความ 1">
          <a:extLst xmlns:a="http://schemas.openxmlformats.org/drawingml/2006/main">
            <a:ext uri="{FF2B5EF4-FFF2-40B4-BE49-F238E27FC236}">
              <a16:creationId xmlns:a16="http://schemas.microsoft.com/office/drawing/2014/main" id="{0B38AA5B-0418-4461-6277-9741554C3EE0}"/>
            </a:ext>
          </a:extLst>
        </cdr:cNvPr>
        <cdr:cNvSpPr txBox="1"/>
      </cdr:nvSpPr>
      <cdr:spPr>
        <a:xfrm xmlns:a="http://schemas.openxmlformats.org/drawingml/2006/main">
          <a:off x="3748088" y="148113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 kern="1200"/>
        </a:p>
      </cdr:txBody>
    </cdr:sp>
  </cdr:relSizeAnchor>
  <cdr:relSizeAnchor xmlns:cdr="http://schemas.openxmlformats.org/drawingml/2006/chartDrawing">
    <cdr:from>
      <cdr:x>0.4564</cdr:x>
      <cdr:y>0.47666</cdr:y>
    </cdr:from>
    <cdr:to>
      <cdr:x>0.56512</cdr:x>
      <cdr:y>0.71253</cdr:y>
    </cdr:to>
    <cdr:sp macro="" textlink="">
      <cdr:nvSpPr>
        <cdr:cNvPr id="3" name="กล่องข้อความ 2">
          <a:extLst xmlns:a="http://schemas.openxmlformats.org/drawingml/2006/main">
            <a:ext uri="{FF2B5EF4-FFF2-40B4-BE49-F238E27FC236}">
              <a16:creationId xmlns:a16="http://schemas.microsoft.com/office/drawing/2014/main" id="{B30DCC3F-6D8D-6DFB-ADD8-2C958D1DAA64}"/>
            </a:ext>
          </a:extLst>
        </cdr:cNvPr>
        <cdr:cNvSpPr txBox="1"/>
      </cdr:nvSpPr>
      <cdr:spPr>
        <a:xfrm xmlns:a="http://schemas.openxmlformats.org/drawingml/2006/main">
          <a:off x="3838576" y="18478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th-TH" sz="1100" kern="12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0.41146</cdr:x>
      <cdr:y>0.61285</cdr:y>
    </cdr:from>
    <cdr:to>
      <cdr:x>0.55938</cdr:x>
      <cdr:y>0.7309</cdr:y>
    </cdr:to>
    <cdr:sp macro="" textlink="">
      <cdr:nvSpPr>
        <cdr:cNvPr id="2" name="กล่องข้อความ 1">
          <a:extLst xmlns:a="http://schemas.openxmlformats.org/drawingml/2006/main">
            <a:ext uri="{FF2B5EF4-FFF2-40B4-BE49-F238E27FC236}">
              <a16:creationId xmlns:a16="http://schemas.microsoft.com/office/drawing/2014/main" id="{4449E1AD-4C12-9E6F-209E-4D7EB719BAAF}"/>
            </a:ext>
          </a:extLst>
        </cdr:cNvPr>
        <cdr:cNvSpPr txBox="1"/>
      </cdr:nvSpPr>
      <cdr:spPr>
        <a:xfrm xmlns:a="http://schemas.openxmlformats.org/drawingml/2006/main">
          <a:off x="1881188" y="1681163"/>
          <a:ext cx="6762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600" kern="1200">
              <a:latin typeface="TH SarabunIT๙" panose="020B0500040200020003" pitchFamily="34" charset="-34"/>
              <a:cs typeface="TH SarabunIT๙" panose="020B0500040200020003" pitchFamily="34" charset="-34"/>
            </a:rPr>
            <a:t>74.45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0</xdr:rowOff>
    </xdr:from>
    <xdr:to>
      <xdr:col>7</xdr:col>
      <xdr:colOff>638175</xdr:colOff>
      <xdr:row>0</xdr:row>
      <xdr:rowOff>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EAEA597A-E99E-4101-AF25-D9DF411C0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485774</xdr:colOff>
      <xdr:row>0</xdr:row>
      <xdr:rowOff>0</xdr:rowOff>
    </xdr:from>
    <xdr:to>
      <xdr:col>7</xdr:col>
      <xdr:colOff>523875</xdr:colOff>
      <xdr:row>0</xdr:row>
      <xdr:rowOff>0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60E6D0B8-5EAB-4384-AD3D-6B6880EC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429868</xdr:colOff>
      <xdr:row>78</xdr:row>
      <xdr:rowOff>150744</xdr:rowOff>
    </xdr:from>
    <xdr:to>
      <xdr:col>7</xdr:col>
      <xdr:colOff>238126</xdr:colOff>
      <xdr:row>91</xdr:row>
      <xdr:rowOff>28575</xdr:rowOff>
    </xdr:to>
    <xdr:graphicFrame macro="">
      <xdr:nvGraphicFramePr>
        <xdr:cNvPr id="17" name="แผนภูมิ 16">
          <a:extLst>
            <a:ext uri="{FF2B5EF4-FFF2-40B4-BE49-F238E27FC236}">
              <a16:creationId xmlns:a16="http://schemas.microsoft.com/office/drawing/2014/main" id="{B8C265D8-DFED-49B4-A6CB-6BA81BF84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66674</xdr:colOff>
      <xdr:row>118</xdr:row>
      <xdr:rowOff>180975</xdr:rowOff>
    </xdr:from>
    <xdr:to>
      <xdr:col>8</xdr:col>
      <xdr:colOff>228600</xdr:colOff>
      <xdr:row>134</xdr:row>
      <xdr:rowOff>9525</xdr:rowOff>
    </xdr:to>
    <xdr:graphicFrame macro="">
      <xdr:nvGraphicFramePr>
        <xdr:cNvPr id="18" name="แผนภูมิ 17">
          <a:extLst>
            <a:ext uri="{FF2B5EF4-FFF2-40B4-BE49-F238E27FC236}">
              <a16:creationId xmlns:a16="http://schemas.microsoft.com/office/drawing/2014/main" id="{CB54E34A-1785-4219-A574-040ED09DE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361949</xdr:colOff>
      <xdr:row>171</xdr:row>
      <xdr:rowOff>209551</xdr:rowOff>
    </xdr:from>
    <xdr:to>
      <xdr:col>7</xdr:col>
      <xdr:colOff>981075</xdr:colOff>
      <xdr:row>185</xdr:row>
      <xdr:rowOff>1</xdr:rowOff>
    </xdr:to>
    <xdr:graphicFrame macro="">
      <xdr:nvGraphicFramePr>
        <xdr:cNvPr id="19" name="แผนภูมิ 18">
          <a:extLst>
            <a:ext uri="{FF2B5EF4-FFF2-40B4-BE49-F238E27FC236}">
              <a16:creationId xmlns:a16="http://schemas.microsoft.com/office/drawing/2014/main" id="{D0E724D7-AF2D-4F1E-8D21-D42BF1FD5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209549</xdr:colOff>
      <xdr:row>28</xdr:row>
      <xdr:rowOff>114299</xdr:rowOff>
    </xdr:from>
    <xdr:to>
      <xdr:col>7</xdr:col>
      <xdr:colOff>257175</xdr:colOff>
      <xdr:row>43</xdr:row>
      <xdr:rowOff>133349</xdr:rowOff>
    </xdr:to>
    <xdr:graphicFrame macro="">
      <xdr:nvGraphicFramePr>
        <xdr:cNvPr id="20" name="แผนภูมิ 19">
          <a:extLst>
            <a:ext uri="{FF2B5EF4-FFF2-40B4-BE49-F238E27FC236}">
              <a16:creationId xmlns:a16="http://schemas.microsoft.com/office/drawing/2014/main" id="{05E555FA-B230-4F5B-8827-EA70ECD6A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1562100</xdr:colOff>
      <xdr:row>37</xdr:row>
      <xdr:rowOff>66675</xdr:rowOff>
    </xdr:from>
    <xdr:to>
      <xdr:col>4</xdr:col>
      <xdr:colOff>466725</xdr:colOff>
      <xdr:row>38</xdr:row>
      <xdr:rowOff>209550</xdr:rowOff>
    </xdr:to>
    <xdr:sp macro="" textlink="">
      <xdr:nvSpPr>
        <xdr:cNvPr id="21" name="กล่องข้อความ 20">
          <a:extLst>
            <a:ext uri="{FF2B5EF4-FFF2-40B4-BE49-F238E27FC236}">
              <a16:creationId xmlns:a16="http://schemas.microsoft.com/office/drawing/2014/main" id="{1041C416-8447-4105-A0D0-709FB3F947EC}"/>
            </a:ext>
          </a:extLst>
        </xdr:cNvPr>
        <xdr:cNvSpPr txBox="1"/>
      </xdr:nvSpPr>
      <xdr:spPr>
        <a:xfrm>
          <a:off x="4114800" y="9534525"/>
          <a:ext cx="6572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61.19</a:t>
          </a:r>
        </a:p>
      </xdr:txBody>
    </xdr:sp>
    <xdr:clientData/>
  </xdr:twoCellAnchor>
  <xdr:twoCellAnchor>
    <xdr:from>
      <xdr:col>4</xdr:col>
      <xdr:colOff>1000125</xdr:colOff>
      <xdr:row>33</xdr:row>
      <xdr:rowOff>238125</xdr:rowOff>
    </xdr:from>
    <xdr:to>
      <xdr:col>4</xdr:col>
      <xdr:colOff>1657350</xdr:colOff>
      <xdr:row>35</xdr:row>
      <xdr:rowOff>123825</xdr:rowOff>
    </xdr:to>
    <xdr:sp macro="" textlink="">
      <xdr:nvSpPr>
        <xdr:cNvPr id="22" name="กล่องข้อความ 21">
          <a:extLst>
            <a:ext uri="{FF2B5EF4-FFF2-40B4-BE49-F238E27FC236}">
              <a16:creationId xmlns:a16="http://schemas.microsoft.com/office/drawing/2014/main" id="{919B550D-9B7C-4F0B-9747-15CBE9DAC5DE}"/>
            </a:ext>
          </a:extLst>
        </xdr:cNvPr>
        <xdr:cNvSpPr txBox="1"/>
      </xdr:nvSpPr>
      <xdr:spPr>
        <a:xfrm>
          <a:off x="5305425" y="8677275"/>
          <a:ext cx="6572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31.34</a:t>
          </a:r>
        </a:p>
      </xdr:txBody>
    </xdr:sp>
    <xdr:clientData/>
  </xdr:twoCellAnchor>
  <xdr:twoCellAnchor>
    <xdr:from>
      <xdr:col>4</xdr:col>
      <xdr:colOff>342900</xdr:colOff>
      <xdr:row>30</xdr:row>
      <xdr:rowOff>142875</xdr:rowOff>
    </xdr:from>
    <xdr:to>
      <xdr:col>4</xdr:col>
      <xdr:colOff>923925</xdr:colOff>
      <xdr:row>32</xdr:row>
      <xdr:rowOff>28575</xdr:rowOff>
    </xdr:to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85E9A241-6502-4E8D-B7DF-6451DBFE38A2}"/>
            </a:ext>
          </a:extLst>
        </xdr:cNvPr>
        <xdr:cNvSpPr txBox="1"/>
      </xdr:nvSpPr>
      <xdr:spPr>
        <a:xfrm>
          <a:off x="4648200" y="7810500"/>
          <a:ext cx="5810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4.48</a:t>
          </a:r>
        </a:p>
      </xdr:txBody>
    </xdr:sp>
    <xdr:clientData/>
  </xdr:twoCellAnchor>
  <xdr:twoCellAnchor>
    <xdr:from>
      <xdr:col>3</xdr:col>
      <xdr:colOff>1733550</xdr:colOff>
      <xdr:row>31</xdr:row>
      <xdr:rowOff>0</xdr:rowOff>
    </xdr:from>
    <xdr:to>
      <xdr:col>4</xdr:col>
      <xdr:colOff>561975</xdr:colOff>
      <xdr:row>32</xdr:row>
      <xdr:rowOff>142875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849F3D07-C558-4087-905A-9E9C21CF58A6}"/>
            </a:ext>
          </a:extLst>
        </xdr:cNvPr>
        <xdr:cNvSpPr txBox="1"/>
      </xdr:nvSpPr>
      <xdr:spPr>
        <a:xfrm>
          <a:off x="4286250" y="7924800"/>
          <a:ext cx="5810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>
              <a:latin typeface="TH SarabunIT๙" panose="020B0500040200020003" pitchFamily="34" charset="-34"/>
              <a:cs typeface="TH SarabunIT๙" panose="020B0500040200020003" pitchFamily="34" charset="-34"/>
            </a:rPr>
            <a:t>2.99</a:t>
          </a:r>
        </a:p>
      </xdr:txBody>
    </xdr:sp>
    <xdr:clientData/>
  </xdr:twoCellAnchor>
  <xdr:twoCellAnchor>
    <xdr:from>
      <xdr:col>1</xdr:col>
      <xdr:colOff>85724</xdr:colOff>
      <xdr:row>58</xdr:row>
      <xdr:rowOff>128586</xdr:rowOff>
    </xdr:from>
    <xdr:to>
      <xdr:col>7</xdr:col>
      <xdr:colOff>419100</xdr:colOff>
      <xdr:row>71</xdr:row>
      <xdr:rowOff>19049</xdr:rowOff>
    </xdr:to>
    <xdr:graphicFrame macro="">
      <xdr:nvGraphicFramePr>
        <xdr:cNvPr id="25" name="แผนภูมิ 24">
          <a:extLst>
            <a:ext uri="{FF2B5EF4-FFF2-40B4-BE49-F238E27FC236}">
              <a16:creationId xmlns:a16="http://schemas.microsoft.com/office/drawing/2014/main" id="{01AA4254-C016-4274-8A48-50CB9CE21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1457325</xdr:colOff>
      <xdr:row>59</xdr:row>
      <xdr:rowOff>214312</xdr:rowOff>
    </xdr:from>
    <xdr:to>
      <xdr:col>4</xdr:col>
      <xdr:colOff>209550</xdr:colOff>
      <xdr:row>61</xdr:row>
      <xdr:rowOff>38100</xdr:rowOff>
    </xdr:to>
    <xdr:sp macro="" textlink="">
      <xdr:nvSpPr>
        <xdr:cNvPr id="26" name="กล่องข้อความ 25">
          <a:extLst>
            <a:ext uri="{FF2B5EF4-FFF2-40B4-BE49-F238E27FC236}">
              <a16:creationId xmlns:a16="http://schemas.microsoft.com/office/drawing/2014/main" id="{6CBC3259-A2AB-4258-A586-1A1746373EBE}"/>
            </a:ext>
          </a:extLst>
        </xdr:cNvPr>
        <xdr:cNvSpPr txBox="1"/>
      </xdr:nvSpPr>
      <xdr:spPr>
        <a:xfrm>
          <a:off x="4010025" y="15340012"/>
          <a:ext cx="504825" cy="33813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>
              <a:latin typeface="TH NiramitIT๙ " panose="02000506000000020004" pitchFamily="2" charset="-34"/>
              <a:cs typeface="TH NiramitIT๙ " panose="02000506000000020004" pitchFamily="2" charset="-34"/>
            </a:rPr>
            <a:t>0.62</a:t>
          </a:r>
        </a:p>
      </xdr:txBody>
    </xdr:sp>
    <xdr:clientData/>
  </xdr:twoCellAnchor>
  <xdr:twoCellAnchor>
    <xdr:from>
      <xdr:col>3</xdr:col>
      <xdr:colOff>714376</xdr:colOff>
      <xdr:row>63</xdr:row>
      <xdr:rowOff>90487</xdr:rowOff>
    </xdr:from>
    <xdr:to>
      <xdr:col>3</xdr:col>
      <xdr:colOff>1495426</xdr:colOff>
      <xdr:row>65</xdr:row>
      <xdr:rowOff>47625</xdr:rowOff>
    </xdr:to>
    <xdr:sp macro="" textlink="">
      <xdr:nvSpPr>
        <xdr:cNvPr id="27" name="กล่องข้อความ 26">
          <a:extLst>
            <a:ext uri="{FF2B5EF4-FFF2-40B4-BE49-F238E27FC236}">
              <a16:creationId xmlns:a16="http://schemas.microsoft.com/office/drawing/2014/main" id="{05386ED6-10D9-4780-8F79-38EE7A0E12A6}"/>
            </a:ext>
          </a:extLst>
        </xdr:cNvPr>
        <xdr:cNvSpPr txBox="1"/>
      </xdr:nvSpPr>
      <xdr:spPr>
        <a:xfrm>
          <a:off x="3267076" y="16244887"/>
          <a:ext cx="781050" cy="47148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NiramitIT๙ " panose="02000506000000020004" pitchFamily="2" charset="-34"/>
              <a:cs typeface="TH NiramitIT๙ " panose="02000506000000020004" pitchFamily="2" charset="-34"/>
            </a:rPr>
            <a:t>57.76</a:t>
          </a:r>
        </a:p>
      </xdr:txBody>
    </xdr:sp>
    <xdr:clientData/>
  </xdr:twoCellAnchor>
  <xdr:twoCellAnchor>
    <xdr:from>
      <xdr:col>4</xdr:col>
      <xdr:colOff>28576</xdr:colOff>
      <xdr:row>62</xdr:row>
      <xdr:rowOff>157162</xdr:rowOff>
    </xdr:from>
    <xdr:to>
      <xdr:col>4</xdr:col>
      <xdr:colOff>809626</xdr:colOff>
      <xdr:row>64</xdr:row>
      <xdr:rowOff>114300</xdr:rowOff>
    </xdr:to>
    <xdr:sp macro="" textlink="">
      <xdr:nvSpPr>
        <xdr:cNvPr id="28" name="กล่องข้อความ 27">
          <a:extLst>
            <a:ext uri="{FF2B5EF4-FFF2-40B4-BE49-F238E27FC236}">
              <a16:creationId xmlns:a16="http://schemas.microsoft.com/office/drawing/2014/main" id="{A8B39A2D-0E91-4414-AB60-995CDC47365C}"/>
            </a:ext>
          </a:extLst>
        </xdr:cNvPr>
        <xdr:cNvSpPr txBox="1"/>
      </xdr:nvSpPr>
      <xdr:spPr>
        <a:xfrm>
          <a:off x="4333876" y="16054387"/>
          <a:ext cx="781050" cy="47148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NiramitIT๙ " panose="02000506000000020004" pitchFamily="2" charset="-34"/>
              <a:cs typeface="TH NiramitIT๙ " panose="02000506000000020004" pitchFamily="2" charset="-34"/>
            </a:rPr>
            <a:t>41.62</a:t>
          </a:r>
        </a:p>
      </xdr:txBody>
    </xdr:sp>
    <xdr:clientData/>
  </xdr:twoCellAnchor>
  <xdr:twoCellAnchor>
    <xdr:from>
      <xdr:col>0</xdr:col>
      <xdr:colOff>533400</xdr:colOff>
      <xdr:row>140</xdr:row>
      <xdr:rowOff>52387</xdr:rowOff>
    </xdr:from>
    <xdr:to>
      <xdr:col>7</xdr:col>
      <xdr:colOff>457200</xdr:colOff>
      <xdr:row>153</xdr:row>
      <xdr:rowOff>219075</xdr:rowOff>
    </xdr:to>
    <xdr:graphicFrame macro="">
      <xdr:nvGraphicFramePr>
        <xdr:cNvPr id="29" name="แผนภูมิ 28">
          <a:extLst>
            <a:ext uri="{FF2B5EF4-FFF2-40B4-BE49-F238E27FC236}">
              <a16:creationId xmlns:a16="http://schemas.microsoft.com/office/drawing/2014/main" id="{38B5B2B7-A816-4280-94B1-068B5F2C0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1457325</xdr:colOff>
      <xdr:row>143</xdr:row>
      <xdr:rowOff>200025</xdr:rowOff>
    </xdr:from>
    <xdr:to>
      <xdr:col>4</xdr:col>
      <xdr:colOff>381000</xdr:colOff>
      <xdr:row>145</xdr:row>
      <xdr:rowOff>9525</xdr:rowOff>
    </xdr:to>
    <xdr:sp macro="" textlink="">
      <xdr:nvSpPr>
        <xdr:cNvPr id="30" name="กล่องข้อความ 1">
          <a:extLst>
            <a:ext uri="{FF2B5EF4-FFF2-40B4-BE49-F238E27FC236}">
              <a16:creationId xmlns:a16="http://schemas.microsoft.com/office/drawing/2014/main" id="{8F60F074-516D-443C-8C1C-03B74CB2659E}"/>
            </a:ext>
          </a:extLst>
        </xdr:cNvPr>
        <xdr:cNvSpPr txBox="1"/>
      </xdr:nvSpPr>
      <xdr:spPr>
        <a:xfrm>
          <a:off x="4010025" y="36147375"/>
          <a:ext cx="676275" cy="3238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th-TH" sz="1600" kern="1200">
              <a:latin typeface="TH SarabunIT๙" panose="020B0500040200020003" pitchFamily="34" charset="-34"/>
              <a:cs typeface="TH SarabunIT๙" panose="020B0500040200020003" pitchFamily="34" charset="-34"/>
            </a:rPr>
            <a:t>25.55</a:t>
          </a:r>
        </a:p>
      </xdr:txBody>
    </xdr:sp>
    <xdr:clientData/>
  </xdr:twoCellAnchor>
  <xdr:twoCellAnchor>
    <xdr:from>
      <xdr:col>1</xdr:col>
      <xdr:colOff>157162</xdr:colOff>
      <xdr:row>13</xdr:row>
      <xdr:rowOff>47625</xdr:rowOff>
    </xdr:from>
    <xdr:to>
      <xdr:col>7</xdr:col>
      <xdr:colOff>152400</xdr:colOff>
      <xdr:row>22</xdr:row>
      <xdr:rowOff>219075</xdr:rowOff>
    </xdr:to>
    <xdr:graphicFrame macro="">
      <xdr:nvGraphicFramePr>
        <xdr:cNvPr id="31" name="แผนภูมิ 30">
          <a:extLst>
            <a:ext uri="{FF2B5EF4-FFF2-40B4-BE49-F238E27FC236}">
              <a16:creationId xmlns:a16="http://schemas.microsoft.com/office/drawing/2014/main" id="{6E058535-5349-4F05-863E-B38B3B635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0.44564</cdr:x>
      <cdr:y>0.38206</cdr:y>
    </cdr:from>
    <cdr:to>
      <cdr:x>0.55436</cdr:x>
      <cdr:y>0.61794</cdr:y>
    </cdr:to>
    <cdr:sp macro="" textlink="">
      <cdr:nvSpPr>
        <cdr:cNvPr id="2" name="กล่องข้อความ 1">
          <a:extLst xmlns:a="http://schemas.openxmlformats.org/drawingml/2006/main">
            <a:ext uri="{FF2B5EF4-FFF2-40B4-BE49-F238E27FC236}">
              <a16:creationId xmlns:a16="http://schemas.microsoft.com/office/drawing/2014/main" id="{0B38AA5B-0418-4461-6277-9741554C3EE0}"/>
            </a:ext>
          </a:extLst>
        </cdr:cNvPr>
        <cdr:cNvSpPr txBox="1"/>
      </cdr:nvSpPr>
      <cdr:spPr>
        <a:xfrm xmlns:a="http://schemas.openxmlformats.org/drawingml/2006/main">
          <a:off x="3748088" y="148113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 kern="1200"/>
        </a:p>
      </cdr:txBody>
    </cdr:sp>
  </cdr:relSizeAnchor>
  <cdr:relSizeAnchor xmlns:cdr="http://schemas.openxmlformats.org/drawingml/2006/chartDrawing">
    <cdr:from>
      <cdr:x>0.4564</cdr:x>
      <cdr:y>0.47666</cdr:y>
    </cdr:from>
    <cdr:to>
      <cdr:x>0.56512</cdr:x>
      <cdr:y>0.71253</cdr:y>
    </cdr:to>
    <cdr:sp macro="" textlink="">
      <cdr:nvSpPr>
        <cdr:cNvPr id="3" name="กล่องข้อความ 2">
          <a:extLst xmlns:a="http://schemas.openxmlformats.org/drawingml/2006/main">
            <a:ext uri="{FF2B5EF4-FFF2-40B4-BE49-F238E27FC236}">
              <a16:creationId xmlns:a16="http://schemas.microsoft.com/office/drawing/2014/main" id="{B30DCC3F-6D8D-6DFB-ADD8-2C958D1DAA64}"/>
            </a:ext>
          </a:extLst>
        </cdr:cNvPr>
        <cdr:cNvSpPr txBox="1"/>
      </cdr:nvSpPr>
      <cdr:spPr>
        <a:xfrm xmlns:a="http://schemas.openxmlformats.org/drawingml/2006/main">
          <a:off x="3838576" y="18478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th-TH" sz="1100" kern="12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0.44564</cdr:x>
      <cdr:y>0.38206</cdr:y>
    </cdr:from>
    <cdr:to>
      <cdr:x>0.55436</cdr:x>
      <cdr:y>0.61794</cdr:y>
    </cdr:to>
    <cdr:sp macro="" textlink="">
      <cdr:nvSpPr>
        <cdr:cNvPr id="2" name="กล่องข้อความ 1">
          <a:extLst xmlns:a="http://schemas.openxmlformats.org/drawingml/2006/main">
            <a:ext uri="{FF2B5EF4-FFF2-40B4-BE49-F238E27FC236}">
              <a16:creationId xmlns:a16="http://schemas.microsoft.com/office/drawing/2014/main" id="{0B38AA5B-0418-4461-6277-9741554C3EE0}"/>
            </a:ext>
          </a:extLst>
        </cdr:cNvPr>
        <cdr:cNvSpPr txBox="1"/>
      </cdr:nvSpPr>
      <cdr:spPr>
        <a:xfrm xmlns:a="http://schemas.openxmlformats.org/drawingml/2006/main">
          <a:off x="3748088" y="148113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th-TH" sz="1100" kern="1200"/>
        </a:p>
      </cdr:txBody>
    </cdr:sp>
  </cdr:relSizeAnchor>
  <cdr:relSizeAnchor xmlns:cdr="http://schemas.openxmlformats.org/drawingml/2006/chartDrawing">
    <cdr:from>
      <cdr:x>0.4564</cdr:x>
      <cdr:y>0.47666</cdr:y>
    </cdr:from>
    <cdr:to>
      <cdr:x>0.56512</cdr:x>
      <cdr:y>0.71253</cdr:y>
    </cdr:to>
    <cdr:sp macro="" textlink="">
      <cdr:nvSpPr>
        <cdr:cNvPr id="3" name="กล่องข้อความ 2">
          <a:extLst xmlns:a="http://schemas.openxmlformats.org/drawingml/2006/main">
            <a:ext uri="{FF2B5EF4-FFF2-40B4-BE49-F238E27FC236}">
              <a16:creationId xmlns:a16="http://schemas.microsoft.com/office/drawing/2014/main" id="{B30DCC3F-6D8D-6DFB-ADD8-2C958D1DAA64}"/>
            </a:ext>
          </a:extLst>
        </cdr:cNvPr>
        <cdr:cNvSpPr txBox="1"/>
      </cdr:nvSpPr>
      <cdr:spPr>
        <a:xfrm xmlns:a="http://schemas.openxmlformats.org/drawingml/2006/main">
          <a:off x="3838576" y="18478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th-TH" sz="1100" kern="12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0.41146</cdr:x>
      <cdr:y>0.61285</cdr:y>
    </cdr:from>
    <cdr:to>
      <cdr:x>0.55938</cdr:x>
      <cdr:y>0.7309</cdr:y>
    </cdr:to>
    <cdr:sp macro="" textlink="">
      <cdr:nvSpPr>
        <cdr:cNvPr id="2" name="กล่องข้อความ 1">
          <a:extLst xmlns:a="http://schemas.openxmlformats.org/drawingml/2006/main">
            <a:ext uri="{FF2B5EF4-FFF2-40B4-BE49-F238E27FC236}">
              <a16:creationId xmlns:a16="http://schemas.microsoft.com/office/drawing/2014/main" id="{4449E1AD-4C12-9E6F-209E-4D7EB719BAAF}"/>
            </a:ext>
          </a:extLst>
        </cdr:cNvPr>
        <cdr:cNvSpPr txBox="1"/>
      </cdr:nvSpPr>
      <cdr:spPr>
        <a:xfrm xmlns:a="http://schemas.openxmlformats.org/drawingml/2006/main">
          <a:off x="1881188" y="1681163"/>
          <a:ext cx="6762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600" kern="1200">
              <a:latin typeface="TH SarabunIT๙" panose="020B0500040200020003" pitchFamily="34" charset="-34"/>
              <a:cs typeface="TH SarabunIT๙" panose="020B0500040200020003" pitchFamily="34" charset="-34"/>
            </a:rPr>
            <a:t>74.45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1309687</xdr:colOff>
      <xdr:row>37</xdr:row>
      <xdr:rowOff>157162</xdr:rowOff>
    </xdr:from>
    <xdr:to>
      <xdr:col>7</xdr:col>
      <xdr:colOff>166687</xdr:colOff>
      <xdr:row>55</xdr:row>
      <xdr:rowOff>152400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B7348314-E172-4F38-EB95-99065CDEE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50"/>
  <sheetViews>
    <sheetView topLeftCell="A115" zoomScaleNormal="100" workbookViewId="0">
      <selection activeCell="A115" sqref="A1:XFD1048576"/>
    </sheetView>
  </sheetViews>
  <sheetFormatPr defaultColWidth="8.7265625" defaultRowHeight="20.5"/>
  <cols>
    <col min="1" max="1" width="7.36328125" style="2" customWidth="1"/>
    <col min="2" max="2" width="12.7265625" style="2" customWidth="1"/>
    <col min="3" max="3" width="13.36328125" style="2" customWidth="1"/>
    <col min="4" max="4" width="23" style="2" customWidth="1"/>
    <col min="5" max="6" width="22.6328125" style="2" customWidth="1"/>
    <col min="7" max="7" width="15.36328125" style="2" customWidth="1"/>
    <col min="8" max="8" width="13.08984375" style="2" customWidth="1"/>
    <col min="9" max="9" width="8.984375E-2" style="2" customWidth="1"/>
    <col min="10" max="10" width="24.453125" style="2" bestFit="1" customWidth="1"/>
    <col min="11" max="11" width="34.6328125" style="2" customWidth="1"/>
    <col min="12" max="12" width="15.7265625" style="2" customWidth="1"/>
    <col min="13" max="13" width="15.453125" style="2" bestFit="1" customWidth="1"/>
    <col min="14" max="16384" width="8.7265625" style="2"/>
  </cols>
  <sheetData>
    <row r="1" spans="2:13" ht="23">
      <c r="B1" s="60" t="s">
        <v>96</v>
      </c>
      <c r="C1" s="60"/>
      <c r="D1" s="60"/>
      <c r="E1" s="60"/>
      <c r="F1" s="60"/>
      <c r="G1" s="60"/>
      <c r="H1" s="60"/>
      <c r="I1" s="60"/>
      <c r="J1" s="6"/>
    </row>
    <row r="2" spans="2:13" ht="23">
      <c r="B2" s="61" t="s">
        <v>126</v>
      </c>
      <c r="C2" s="61"/>
      <c r="D2" s="61"/>
      <c r="E2" s="61"/>
      <c r="F2" s="61"/>
      <c r="G2" s="61"/>
      <c r="H2" s="61"/>
      <c r="I2" s="61"/>
    </row>
    <row r="3" spans="2:13" ht="23">
      <c r="B3" s="61" t="s">
        <v>9</v>
      </c>
      <c r="C3" s="61"/>
      <c r="D3" s="61"/>
      <c r="E3" s="61"/>
      <c r="F3" s="61"/>
      <c r="G3" s="61"/>
      <c r="H3" s="61"/>
      <c r="I3" s="61"/>
    </row>
    <row r="4" spans="2:13" ht="11.25" customHeight="1">
      <c r="B4" s="50"/>
      <c r="C4" s="50"/>
      <c r="D4" s="50"/>
      <c r="E4" s="50"/>
      <c r="F4" s="50"/>
      <c r="G4" s="50"/>
      <c r="H4" s="50"/>
      <c r="I4" s="50"/>
    </row>
    <row r="5" spans="2:13">
      <c r="B5" s="8" t="s">
        <v>10</v>
      </c>
      <c r="K5" s="1"/>
    </row>
    <row r="6" spans="2:13">
      <c r="C6" s="2" t="s">
        <v>11</v>
      </c>
      <c r="K6" s="1"/>
      <c r="L6" s="1" t="s">
        <v>112</v>
      </c>
      <c r="M6" s="2">
        <v>98.94</v>
      </c>
    </row>
    <row r="7" spans="2:13">
      <c r="B7" s="2" t="s">
        <v>12</v>
      </c>
      <c r="L7" s="1" t="s">
        <v>113</v>
      </c>
      <c r="M7" s="2">
        <v>1.06</v>
      </c>
    </row>
    <row r="8" spans="2:13">
      <c r="B8" s="2" t="s">
        <v>266</v>
      </c>
      <c r="L8" s="1"/>
    </row>
    <row r="9" spans="2:13">
      <c r="B9" s="2" t="s">
        <v>267</v>
      </c>
      <c r="L9" s="1"/>
    </row>
    <row r="10" spans="2:13">
      <c r="D10" s="2" t="s">
        <v>275</v>
      </c>
    </row>
    <row r="11" spans="2:13">
      <c r="D11" s="1" t="s">
        <v>112</v>
      </c>
      <c r="F11" s="2" t="s">
        <v>282</v>
      </c>
    </row>
    <row r="12" spans="2:13">
      <c r="D12" s="1" t="s">
        <v>113</v>
      </c>
      <c r="F12" s="2" t="s">
        <v>281</v>
      </c>
    </row>
    <row r="13" spans="2:13">
      <c r="D13" s="1" t="s">
        <v>114</v>
      </c>
      <c r="F13" s="2" t="s">
        <v>111</v>
      </c>
    </row>
    <row r="14" spans="2:13">
      <c r="D14" s="1"/>
    </row>
    <row r="15" spans="2:13">
      <c r="D15" s="1"/>
    </row>
    <row r="16" spans="2:13" ht="17.25" customHeight="1">
      <c r="K16" s="46" t="s">
        <v>102</v>
      </c>
      <c r="L16" s="47" t="s">
        <v>103</v>
      </c>
    </row>
    <row r="17" spans="4:12">
      <c r="K17" s="48" t="s">
        <v>103</v>
      </c>
      <c r="L17" s="49">
        <v>1</v>
      </c>
    </row>
    <row r="18" spans="4:12">
      <c r="K18" s="48"/>
      <c r="L18" s="47"/>
    </row>
    <row r="19" spans="4:12">
      <c r="K19" s="48"/>
      <c r="L19" s="47"/>
    </row>
    <row r="23" spans="4:12" ht="18.75" customHeight="1"/>
    <row r="24" spans="4:12">
      <c r="D24" s="1" t="s">
        <v>127</v>
      </c>
      <c r="J24" s="4"/>
    </row>
    <row r="25" spans="4:12">
      <c r="D25" s="1" t="s">
        <v>118</v>
      </c>
      <c r="F25" s="2" t="s">
        <v>128</v>
      </c>
      <c r="G25" s="2" t="s">
        <v>131</v>
      </c>
      <c r="J25" s="4"/>
    </row>
    <row r="26" spans="4:12">
      <c r="D26" s="3" t="s">
        <v>117</v>
      </c>
      <c r="F26" s="2" t="s">
        <v>269</v>
      </c>
      <c r="G26" s="2" t="s">
        <v>270</v>
      </c>
      <c r="J26" s="4"/>
    </row>
    <row r="27" spans="4:12">
      <c r="D27" s="1" t="s">
        <v>116</v>
      </c>
      <c r="F27" s="2" t="s">
        <v>129</v>
      </c>
      <c r="G27" s="2" t="s">
        <v>132</v>
      </c>
      <c r="J27" s="4"/>
    </row>
    <row r="28" spans="4:12" ht="21" customHeight="1">
      <c r="D28" s="1" t="s">
        <v>115</v>
      </c>
      <c r="F28" s="2" t="s">
        <v>133</v>
      </c>
      <c r="G28" s="2" t="s">
        <v>268</v>
      </c>
    </row>
    <row r="29" spans="4:12">
      <c r="D29" s="1"/>
    </row>
    <row r="30" spans="4:12">
      <c r="D30" s="1"/>
    </row>
    <row r="31" spans="4:12">
      <c r="D31" s="1"/>
    </row>
    <row r="32" spans="4:12">
      <c r="D32" s="1"/>
    </row>
    <row r="33" spans="4:10">
      <c r="D33" s="1"/>
    </row>
    <row r="34" spans="4:10">
      <c r="D34" s="1"/>
    </row>
    <row r="45" spans="4:10">
      <c r="J45" s="4"/>
    </row>
    <row r="46" spans="4:10">
      <c r="J46" s="4"/>
    </row>
    <row r="47" spans="4:10">
      <c r="J47" s="4"/>
    </row>
    <row r="48" spans="4:10">
      <c r="J48" s="4"/>
    </row>
    <row r="49" spans="2:14">
      <c r="J49" s="4"/>
    </row>
    <row r="50" spans="2:14">
      <c r="J50" s="4"/>
    </row>
    <row r="51" spans="2:14">
      <c r="J51" s="4"/>
    </row>
    <row r="52" spans="2:14">
      <c r="C52" s="2" t="s">
        <v>130</v>
      </c>
    </row>
    <row r="53" spans="2:14">
      <c r="B53" s="2" t="s">
        <v>138</v>
      </c>
    </row>
    <row r="54" spans="2:14">
      <c r="B54" s="2" t="s">
        <v>13</v>
      </c>
    </row>
    <row r="55" spans="2:14">
      <c r="D55" s="2" t="s">
        <v>121</v>
      </c>
      <c r="E55" s="2" t="s">
        <v>123</v>
      </c>
      <c r="F55" s="2" t="s">
        <v>137</v>
      </c>
    </row>
    <row r="56" spans="2:14">
      <c r="D56" s="2" t="s">
        <v>122</v>
      </c>
      <c r="E56" s="2" t="s">
        <v>135</v>
      </c>
      <c r="F56" s="2" t="s">
        <v>140</v>
      </c>
    </row>
    <row r="57" spans="2:14">
      <c r="D57" s="2" t="s">
        <v>124</v>
      </c>
      <c r="E57" s="2" t="s">
        <v>134</v>
      </c>
      <c r="F57" s="2" t="s">
        <v>139</v>
      </c>
      <c r="M57" s="2" t="s">
        <v>121</v>
      </c>
      <c r="N57" s="2">
        <v>0.62</v>
      </c>
    </row>
    <row r="58" spans="2:14">
      <c r="D58" s="2" t="s">
        <v>125</v>
      </c>
      <c r="E58" s="2" t="s">
        <v>111</v>
      </c>
      <c r="F58" s="2" t="s">
        <v>136</v>
      </c>
      <c r="M58" s="2" t="s">
        <v>122</v>
      </c>
      <c r="N58" s="2">
        <v>41.62</v>
      </c>
    </row>
    <row r="59" spans="2:14">
      <c r="M59" s="2" t="s">
        <v>124</v>
      </c>
      <c r="N59" s="2">
        <v>57.76</v>
      </c>
    </row>
    <row r="60" spans="2:14">
      <c r="M60" s="2" t="s">
        <v>125</v>
      </c>
      <c r="N60" s="2">
        <v>0</v>
      </c>
    </row>
    <row r="67" spans="2:12" ht="63" customHeight="1"/>
    <row r="73" spans="2:12">
      <c r="C73" s="2" t="s">
        <v>141</v>
      </c>
    </row>
    <row r="74" spans="2:12">
      <c r="B74" s="2" t="s">
        <v>34</v>
      </c>
    </row>
    <row r="75" spans="2:12">
      <c r="C75" s="2" t="s">
        <v>107</v>
      </c>
      <c r="F75" s="2" t="s">
        <v>142</v>
      </c>
    </row>
    <row r="76" spans="2:12">
      <c r="C76" s="2" t="s">
        <v>108</v>
      </c>
      <c r="F76" s="2" t="s">
        <v>120</v>
      </c>
    </row>
    <row r="77" spans="2:12">
      <c r="C77" s="2" t="s">
        <v>109</v>
      </c>
      <c r="F77" s="2" t="s">
        <v>119</v>
      </c>
    </row>
    <row r="78" spans="2:12">
      <c r="C78" s="2" t="s">
        <v>110</v>
      </c>
      <c r="F78" s="2" t="s">
        <v>119</v>
      </c>
      <c r="L78" s="8"/>
    </row>
    <row r="82" spans="11:12">
      <c r="K82" s="39" t="s">
        <v>97</v>
      </c>
      <c r="L82" s="37" t="s">
        <v>99</v>
      </c>
    </row>
    <row r="83" spans="11:12">
      <c r="K83" s="40" t="s">
        <v>98</v>
      </c>
      <c r="L83" s="37">
        <v>160</v>
      </c>
    </row>
    <row r="84" spans="11:12">
      <c r="K84" s="41" t="s">
        <v>100</v>
      </c>
      <c r="L84" s="37">
        <v>0</v>
      </c>
    </row>
    <row r="85" spans="11:12">
      <c r="K85" s="42" t="s">
        <v>101</v>
      </c>
      <c r="L85" s="37">
        <v>0</v>
      </c>
    </row>
    <row r="91" spans="11:12" ht="16.5" customHeight="1"/>
    <row r="92" spans="11:12" ht="16.5" customHeight="1"/>
    <row r="93" spans="11:12" ht="16.5" customHeight="1"/>
    <row r="94" spans="11:12" ht="16.5" customHeight="1"/>
    <row r="95" spans="11:12" ht="16.5" customHeight="1"/>
    <row r="96" spans="11:12" ht="16.5" customHeight="1"/>
    <row r="97" spans="2:7" ht="16.5" customHeight="1"/>
    <row r="98" spans="2:7" ht="16.5" customHeight="1"/>
    <row r="99" spans="2:7" ht="16.5" customHeight="1"/>
    <row r="100" spans="2:7" ht="16.5" customHeight="1"/>
    <row r="101" spans="2:7" ht="16.5" customHeight="1"/>
    <row r="102" spans="2:7" ht="16.5" customHeight="1"/>
    <row r="103" spans="2:7" ht="21" customHeight="1">
      <c r="C103" s="2" t="s">
        <v>143</v>
      </c>
    </row>
    <row r="104" spans="2:7" ht="12.75" customHeight="1"/>
    <row r="105" spans="2:7" ht="16.899999999999999" customHeight="1">
      <c r="B105" s="37" t="s">
        <v>14</v>
      </c>
      <c r="C105" s="37" t="s">
        <v>15</v>
      </c>
      <c r="D105" s="43" t="s">
        <v>16</v>
      </c>
      <c r="E105" s="43" t="s">
        <v>17</v>
      </c>
      <c r="F105" s="43" t="s">
        <v>18</v>
      </c>
      <c r="G105" s="43" t="s">
        <v>19</v>
      </c>
    </row>
    <row r="106" spans="2:7" ht="16.899999999999999" customHeight="1">
      <c r="B106" s="12">
        <v>1</v>
      </c>
      <c r="C106" s="12" t="s">
        <v>20</v>
      </c>
      <c r="D106" s="12">
        <v>3</v>
      </c>
      <c r="E106" s="12">
        <v>2</v>
      </c>
      <c r="F106" s="12"/>
      <c r="G106" s="12"/>
    </row>
    <row r="107" spans="2:7" ht="16.899999999999999" customHeight="1">
      <c r="B107" s="12">
        <v>2</v>
      </c>
      <c r="C107" s="12" t="s">
        <v>21</v>
      </c>
      <c r="D107" s="12">
        <v>2</v>
      </c>
      <c r="E107" s="12">
        <v>2</v>
      </c>
      <c r="F107" s="12"/>
      <c r="G107" s="12"/>
    </row>
    <row r="108" spans="2:7" ht="16.899999999999999" customHeight="1">
      <c r="B108" s="12">
        <v>3</v>
      </c>
      <c r="C108" s="12" t="s">
        <v>22</v>
      </c>
      <c r="D108" s="12">
        <v>1</v>
      </c>
      <c r="E108" s="12">
        <v>3</v>
      </c>
      <c r="F108" s="12"/>
      <c r="G108" s="12"/>
    </row>
    <row r="109" spans="2:7" ht="16.899999999999999" customHeight="1">
      <c r="B109" s="12">
        <v>4</v>
      </c>
      <c r="C109" s="12" t="s">
        <v>23</v>
      </c>
      <c r="D109" s="12">
        <v>6</v>
      </c>
      <c r="E109" s="12">
        <v>12</v>
      </c>
      <c r="F109" s="12">
        <v>1</v>
      </c>
      <c r="G109" s="12"/>
    </row>
    <row r="110" spans="2:7" ht="16.899999999999999" customHeight="1">
      <c r="B110" s="12">
        <v>5</v>
      </c>
      <c r="C110" s="12" t="s">
        <v>24</v>
      </c>
      <c r="D110" s="12">
        <v>10</v>
      </c>
      <c r="E110" s="12">
        <v>5</v>
      </c>
      <c r="F110" s="12"/>
      <c r="G110" s="12"/>
    </row>
    <row r="111" spans="2:7" ht="16.899999999999999" customHeight="1">
      <c r="B111" s="12">
        <v>6</v>
      </c>
      <c r="C111" s="12" t="s">
        <v>25</v>
      </c>
      <c r="D111" s="12">
        <v>7</v>
      </c>
      <c r="E111" s="12">
        <v>4</v>
      </c>
      <c r="F111" s="12"/>
      <c r="G111" s="12"/>
    </row>
    <row r="112" spans="2:7" ht="16.899999999999999" customHeight="1">
      <c r="B112" s="12">
        <v>7</v>
      </c>
      <c r="C112" s="12" t="s">
        <v>26</v>
      </c>
      <c r="D112" s="12">
        <v>3</v>
      </c>
      <c r="E112" s="12">
        <v>2</v>
      </c>
      <c r="F112" s="12"/>
      <c r="G112" s="12"/>
    </row>
    <row r="113" spans="2:7" ht="16.899999999999999" customHeight="1">
      <c r="B113" s="12">
        <v>8</v>
      </c>
      <c r="C113" s="12" t="s">
        <v>27</v>
      </c>
      <c r="D113" s="12">
        <v>3</v>
      </c>
      <c r="E113" s="12">
        <v>4</v>
      </c>
      <c r="F113" s="12"/>
      <c r="G113" s="12"/>
    </row>
    <row r="114" spans="2:7" ht="16.899999999999999" customHeight="1">
      <c r="B114" s="12">
        <v>9</v>
      </c>
      <c r="C114" s="12" t="s">
        <v>28</v>
      </c>
      <c r="D114" s="12">
        <v>9</v>
      </c>
      <c r="E114" s="12">
        <v>8</v>
      </c>
      <c r="F114" s="12">
        <v>1</v>
      </c>
      <c r="G114" s="12"/>
    </row>
    <row r="115" spans="2:7" ht="16.899999999999999" customHeight="1">
      <c r="B115" s="12">
        <v>10</v>
      </c>
      <c r="C115" s="12" t="s">
        <v>29</v>
      </c>
      <c r="D115" s="12">
        <v>17</v>
      </c>
      <c r="E115" s="12">
        <v>8</v>
      </c>
      <c r="F115" s="12"/>
      <c r="G115" s="12"/>
    </row>
    <row r="116" spans="2:7" ht="16.899999999999999" customHeight="1">
      <c r="B116" s="12">
        <v>11</v>
      </c>
      <c r="C116" s="12" t="s">
        <v>30</v>
      </c>
      <c r="D116" s="12">
        <v>11</v>
      </c>
      <c r="E116" s="12">
        <v>6</v>
      </c>
      <c r="F116" s="12">
        <v>1</v>
      </c>
      <c r="G116" s="12"/>
    </row>
    <row r="117" spans="2:7" ht="16.899999999999999" customHeight="1">
      <c r="B117" s="12">
        <v>12</v>
      </c>
      <c r="C117" s="12" t="s">
        <v>31</v>
      </c>
      <c r="D117" s="12">
        <v>22</v>
      </c>
      <c r="E117" s="12">
        <v>8</v>
      </c>
      <c r="F117" s="12"/>
      <c r="G117" s="12"/>
    </row>
    <row r="118" spans="2:7" ht="16.899999999999999" customHeight="1">
      <c r="B118" s="62" t="s">
        <v>32</v>
      </c>
      <c r="C118" s="62"/>
      <c r="D118" s="37">
        <f>SUM(D106:D117)</f>
        <v>94</v>
      </c>
      <c r="E118" s="37">
        <f>SUM(E106:E117)</f>
        <v>64</v>
      </c>
      <c r="F118" s="37">
        <f t="shared" ref="F118:G118" si="0">SUM(F106:F117)</f>
        <v>3</v>
      </c>
      <c r="G118" s="37">
        <f t="shared" si="0"/>
        <v>0</v>
      </c>
    </row>
    <row r="119" spans="2:7">
      <c r="B119" s="7"/>
      <c r="C119" s="7"/>
      <c r="D119" s="7"/>
      <c r="E119" s="7"/>
      <c r="F119" s="7"/>
      <c r="G119" s="7"/>
    </row>
    <row r="120" spans="2:7">
      <c r="B120" s="7"/>
      <c r="C120" s="7"/>
      <c r="D120" s="7"/>
      <c r="E120" s="7"/>
      <c r="F120" s="7"/>
      <c r="G120" s="7"/>
    </row>
    <row r="121" spans="2:7">
      <c r="B121" s="7"/>
      <c r="C121" s="7"/>
      <c r="D121" s="7"/>
      <c r="E121" s="7"/>
      <c r="F121" s="7"/>
      <c r="G121" s="7"/>
    </row>
    <row r="122" spans="2:7">
      <c r="B122" s="7"/>
      <c r="C122" s="7"/>
      <c r="D122" s="7"/>
      <c r="E122" s="7"/>
      <c r="F122" s="7"/>
      <c r="G122" s="7"/>
    </row>
    <row r="123" spans="2:7">
      <c r="B123" s="7"/>
      <c r="C123" s="7"/>
      <c r="D123" s="7"/>
      <c r="E123" s="7"/>
      <c r="F123" s="7"/>
      <c r="G123" s="7"/>
    </row>
    <row r="124" spans="2:7">
      <c r="B124" s="7"/>
      <c r="C124" s="7"/>
      <c r="D124" s="7"/>
      <c r="E124" s="7"/>
      <c r="F124" s="7"/>
      <c r="G124" s="7"/>
    </row>
    <row r="125" spans="2:7">
      <c r="B125" s="7"/>
      <c r="C125" s="7"/>
      <c r="D125" s="7"/>
      <c r="E125" s="7"/>
      <c r="F125" s="7"/>
      <c r="G125" s="7"/>
    </row>
    <row r="126" spans="2:7">
      <c r="B126" s="7"/>
      <c r="C126" s="7"/>
      <c r="D126" s="7"/>
      <c r="E126" s="7"/>
      <c r="F126" s="7"/>
      <c r="G126" s="7"/>
    </row>
    <row r="127" spans="2:7">
      <c r="B127" s="7"/>
      <c r="C127" s="7"/>
      <c r="D127" s="7"/>
      <c r="E127" s="7"/>
      <c r="F127" s="7"/>
      <c r="G127" s="7"/>
    </row>
    <row r="128" spans="2:7">
      <c r="B128" s="7"/>
      <c r="C128" s="7"/>
      <c r="D128" s="7"/>
      <c r="E128" s="7"/>
      <c r="F128" s="7"/>
      <c r="G128" s="7"/>
    </row>
    <row r="129" spans="2:13">
      <c r="B129" s="7"/>
      <c r="C129" s="7"/>
      <c r="D129" s="7"/>
      <c r="E129" s="7"/>
      <c r="F129" s="7"/>
      <c r="G129" s="7"/>
    </row>
    <row r="130" spans="2:13">
      <c r="B130" s="7"/>
      <c r="C130" s="7"/>
      <c r="D130" s="7"/>
      <c r="E130" s="7"/>
      <c r="F130" s="7"/>
      <c r="G130" s="7"/>
    </row>
    <row r="131" spans="2:13">
      <c r="B131" s="7"/>
      <c r="C131" s="7"/>
      <c r="D131" s="7"/>
      <c r="E131" s="7"/>
      <c r="F131" s="7"/>
      <c r="G131" s="7"/>
    </row>
    <row r="132" spans="2:13">
      <c r="B132" s="7"/>
      <c r="C132" s="7"/>
      <c r="D132" s="7"/>
      <c r="E132" s="7"/>
      <c r="F132" s="7"/>
      <c r="G132" s="7"/>
    </row>
    <row r="133" spans="2:13">
      <c r="B133" s="7"/>
      <c r="C133" s="7"/>
      <c r="D133" s="7"/>
      <c r="E133" s="7"/>
      <c r="F133" s="7"/>
      <c r="G133" s="7"/>
    </row>
    <row r="134" spans="2:13">
      <c r="B134" s="7"/>
      <c r="C134" s="7"/>
      <c r="D134" s="7"/>
      <c r="E134" s="7"/>
      <c r="F134" s="7"/>
      <c r="G134" s="7"/>
    </row>
    <row r="135" spans="2:13">
      <c r="B135" s="9"/>
      <c r="C135" s="10"/>
      <c r="D135" s="9"/>
      <c r="E135" s="9"/>
      <c r="F135" s="9"/>
      <c r="G135" s="9"/>
    </row>
    <row r="136" spans="2:13">
      <c r="B136" s="11" t="s">
        <v>35</v>
      </c>
      <c r="C136" s="9"/>
      <c r="D136" s="9"/>
      <c r="E136" s="9"/>
      <c r="F136" s="9"/>
      <c r="G136" s="9"/>
    </row>
    <row r="137" spans="2:13">
      <c r="C137" s="3" t="s">
        <v>144</v>
      </c>
      <c r="D137" s="3"/>
      <c r="G137" s="55"/>
      <c r="H137" s="55"/>
    </row>
    <row r="138" spans="2:13">
      <c r="B138" s="2" t="s">
        <v>271</v>
      </c>
      <c r="D138" s="3"/>
      <c r="G138" s="55"/>
      <c r="H138" s="55"/>
    </row>
    <row r="139" spans="2:13">
      <c r="D139" s="3" t="s">
        <v>272</v>
      </c>
      <c r="G139" s="55"/>
    </row>
    <row r="140" spans="2:13">
      <c r="D140" s="1" t="s">
        <v>273</v>
      </c>
    </row>
    <row r="141" spans="2:13">
      <c r="D141" s="1"/>
    </row>
    <row r="142" spans="2:13">
      <c r="D142" s="1"/>
    </row>
    <row r="143" spans="2:13">
      <c r="D143" s="1"/>
    </row>
    <row r="144" spans="2:13">
      <c r="D144" s="1"/>
      <c r="L144" s="3" t="s">
        <v>66</v>
      </c>
      <c r="M144" s="2">
        <v>74.45</v>
      </c>
    </row>
    <row r="145" spans="2:13">
      <c r="D145" s="1"/>
      <c r="L145" s="1" t="s">
        <v>274</v>
      </c>
      <c r="M145" s="2">
        <v>25.55</v>
      </c>
    </row>
    <row r="146" spans="2:13">
      <c r="D146" s="1"/>
    </row>
    <row r="147" spans="2:13">
      <c r="D147" s="1"/>
    </row>
    <row r="148" spans="2:13">
      <c r="D148" s="1"/>
    </row>
    <row r="149" spans="2:13">
      <c r="D149" s="1"/>
    </row>
    <row r="150" spans="2:13">
      <c r="D150" s="1"/>
    </row>
    <row r="151" spans="2:13">
      <c r="D151" s="1"/>
    </row>
    <row r="152" spans="2:13">
      <c r="B152"/>
    </row>
    <row r="153" spans="2:13" ht="24">
      <c r="B153"/>
      <c r="C153" s="57"/>
      <c r="D153" s="57"/>
      <c r="E153" s="57"/>
      <c r="F153" s="57"/>
      <c r="G153" s="57"/>
    </row>
    <row r="154" spans="2:13" ht="24">
      <c r="B154"/>
      <c r="C154" s="57"/>
      <c r="D154" s="57"/>
      <c r="E154" s="57"/>
      <c r="F154" s="57"/>
      <c r="G154" s="57"/>
    </row>
    <row r="155" spans="2:13" ht="24">
      <c r="B155"/>
      <c r="C155" s="57"/>
      <c r="D155" s="57"/>
      <c r="E155" s="57"/>
      <c r="F155" s="57"/>
      <c r="G155" s="57"/>
    </row>
    <row r="156" spans="2:13" ht="24">
      <c r="B156"/>
      <c r="C156" s="63" t="s">
        <v>106</v>
      </c>
      <c r="D156" s="63"/>
      <c r="E156" s="63"/>
      <c r="F156" s="63"/>
      <c r="G156" s="63"/>
    </row>
    <row r="157" spans="2:13">
      <c r="C157" s="37" t="s">
        <v>14</v>
      </c>
      <c r="D157" s="37" t="s">
        <v>15</v>
      </c>
      <c r="E157" s="43" t="s">
        <v>104</v>
      </c>
      <c r="F157" s="43" t="s">
        <v>105</v>
      </c>
      <c r="G157" s="37" t="s">
        <v>33</v>
      </c>
    </row>
    <row r="158" spans="2:13">
      <c r="C158" s="12">
        <v>1</v>
      </c>
      <c r="D158" s="12" t="s">
        <v>20</v>
      </c>
      <c r="E158" s="15">
        <v>331516.59999999998</v>
      </c>
      <c r="F158" s="15">
        <v>43989</v>
      </c>
      <c r="G158" s="14"/>
    </row>
    <row r="159" spans="2:13">
      <c r="C159" s="12">
        <v>2</v>
      </c>
      <c r="D159" s="12" t="s">
        <v>21</v>
      </c>
      <c r="E159" s="15">
        <v>236880</v>
      </c>
      <c r="F159" s="15">
        <v>38830</v>
      </c>
      <c r="G159" s="14"/>
    </row>
    <row r="160" spans="2:13">
      <c r="C160" s="12">
        <v>3</v>
      </c>
      <c r="D160" s="12" t="s">
        <v>22</v>
      </c>
      <c r="E160" s="15">
        <v>64650</v>
      </c>
      <c r="F160" s="15">
        <v>53350</v>
      </c>
      <c r="G160" s="14"/>
    </row>
    <row r="161" spans="3:10">
      <c r="C161" s="12">
        <v>4</v>
      </c>
      <c r="D161" s="12" t="s">
        <v>23</v>
      </c>
      <c r="E161" s="15">
        <v>213030</v>
      </c>
      <c r="F161" s="15">
        <v>100354</v>
      </c>
      <c r="G161" s="14"/>
    </row>
    <row r="162" spans="3:10">
      <c r="C162" s="12">
        <v>5</v>
      </c>
      <c r="D162" s="12" t="s">
        <v>24</v>
      </c>
      <c r="E162" s="15">
        <v>343432</v>
      </c>
      <c r="F162" s="15">
        <v>28037</v>
      </c>
      <c r="G162" s="14"/>
    </row>
    <row r="163" spans="3:10">
      <c r="C163" s="12">
        <v>6</v>
      </c>
      <c r="D163" s="12" t="s">
        <v>25</v>
      </c>
      <c r="E163" s="15">
        <v>243506</v>
      </c>
      <c r="F163" s="15">
        <v>35269</v>
      </c>
      <c r="G163" s="14"/>
    </row>
    <row r="164" spans="3:10">
      <c r="C164" s="12">
        <v>7</v>
      </c>
      <c r="D164" s="12" t="s">
        <v>26</v>
      </c>
      <c r="E164" s="15">
        <v>83960</v>
      </c>
      <c r="F164" s="15">
        <v>77200</v>
      </c>
      <c r="G164" s="14"/>
    </row>
    <row r="165" spans="3:10">
      <c r="C165" s="12">
        <v>8</v>
      </c>
      <c r="D165" s="12" t="s">
        <v>27</v>
      </c>
      <c r="E165" s="15">
        <v>69585</v>
      </c>
      <c r="F165" s="15">
        <v>41570</v>
      </c>
      <c r="G165" s="14"/>
    </row>
    <row r="166" spans="3:10">
      <c r="C166" s="12">
        <v>9</v>
      </c>
      <c r="D166" s="12" t="s">
        <v>28</v>
      </c>
      <c r="E166" s="15">
        <v>220686</v>
      </c>
      <c r="F166" s="15">
        <v>70503.509999999995</v>
      </c>
      <c r="G166" s="14"/>
    </row>
    <row r="167" spans="3:10">
      <c r="C167" s="12">
        <v>10</v>
      </c>
      <c r="D167" s="12" t="s">
        <v>29</v>
      </c>
      <c r="E167" s="15">
        <v>473081</v>
      </c>
      <c r="F167" s="15">
        <v>232843</v>
      </c>
      <c r="G167" s="14"/>
    </row>
    <row r="168" spans="3:10">
      <c r="C168" s="12">
        <v>11</v>
      </c>
      <c r="D168" s="12" t="s">
        <v>30</v>
      </c>
      <c r="E168" s="15">
        <v>324114</v>
      </c>
      <c r="F168" s="15">
        <v>101285</v>
      </c>
      <c r="G168" s="14"/>
    </row>
    <row r="169" spans="3:10">
      <c r="C169" s="13">
        <v>12</v>
      </c>
      <c r="D169" s="13" t="s">
        <v>31</v>
      </c>
      <c r="E169" s="38">
        <v>1051323</v>
      </c>
      <c r="F169" s="38">
        <v>431233.53</v>
      </c>
      <c r="G169" s="14"/>
    </row>
    <row r="170" spans="3:10">
      <c r="C170" s="62" t="s">
        <v>32</v>
      </c>
      <c r="D170" s="62"/>
      <c r="E170" s="45">
        <f>SUM(E158:E169)</f>
        <v>3655763.6</v>
      </c>
      <c r="F170" s="45">
        <f>SUM(F158:F169)</f>
        <v>1254464.04</v>
      </c>
      <c r="G170" s="39"/>
      <c r="J170" s="55"/>
    </row>
    <row r="171" spans="3:10">
      <c r="D171" s="3"/>
    </row>
    <row r="172" spans="3:10">
      <c r="D172" s="3"/>
    </row>
    <row r="173" spans="3:10">
      <c r="D173" s="3"/>
    </row>
    <row r="174" spans="3:10">
      <c r="D174" s="3"/>
    </row>
    <row r="175" spans="3:10">
      <c r="D175" s="3"/>
    </row>
    <row r="176" spans="3:10">
      <c r="D176" s="3"/>
    </row>
    <row r="177" spans="4:4">
      <c r="D177" s="3"/>
    </row>
    <row r="178" spans="4:4">
      <c r="D178" s="3"/>
    </row>
    <row r="207" spans="2:2">
      <c r="B207" s="8" t="s">
        <v>36</v>
      </c>
    </row>
    <row r="208" spans="2:2" ht="21" thickBot="1"/>
    <row r="209" spans="2:9" s="5" customFormat="1" ht="18">
      <c r="B209" s="31" t="s">
        <v>40</v>
      </c>
      <c r="C209" s="58" t="s">
        <v>37</v>
      </c>
      <c r="D209" s="59"/>
      <c r="E209" s="58" t="s">
        <v>3</v>
      </c>
      <c r="F209" s="59"/>
      <c r="G209" s="58" t="s">
        <v>38</v>
      </c>
      <c r="H209" s="59"/>
    </row>
    <row r="210" spans="2:9" s="5" customFormat="1" ht="18">
      <c r="B210" s="32" t="s">
        <v>41</v>
      </c>
      <c r="C210" s="33"/>
      <c r="D210" s="26"/>
      <c r="E210" s="33"/>
      <c r="F210" s="26"/>
      <c r="G210" s="33"/>
      <c r="H210" s="26"/>
    </row>
    <row r="211" spans="2:9" s="5" customFormat="1" ht="18.5" thickBot="1">
      <c r="B211" s="34" t="s">
        <v>39</v>
      </c>
      <c r="C211" s="35"/>
      <c r="D211" s="36"/>
      <c r="E211" s="35"/>
      <c r="F211" s="36"/>
      <c r="G211" s="35"/>
      <c r="H211" s="36"/>
    </row>
    <row r="212" spans="2:9" s="5" customFormat="1" ht="18">
      <c r="B212" s="21"/>
      <c r="C212" s="24"/>
      <c r="D212" s="25"/>
      <c r="E212" s="24"/>
      <c r="F212" s="25"/>
      <c r="G212" s="24"/>
      <c r="H212" s="25"/>
    </row>
    <row r="213" spans="2:9" s="5" customFormat="1" ht="18">
      <c r="B213" s="44" t="s">
        <v>61</v>
      </c>
      <c r="C213" s="18" t="s">
        <v>56</v>
      </c>
      <c r="D213" s="19"/>
      <c r="E213" s="18" t="s">
        <v>46</v>
      </c>
      <c r="F213" s="19"/>
      <c r="G213" s="18" t="s">
        <v>50</v>
      </c>
      <c r="H213" s="19"/>
    </row>
    <row r="214" spans="2:9" s="5" customFormat="1" ht="18">
      <c r="B214" s="44" t="s">
        <v>42</v>
      </c>
      <c r="C214" s="18" t="s">
        <v>57</v>
      </c>
      <c r="D214" s="19"/>
      <c r="E214" s="18" t="s">
        <v>44</v>
      </c>
      <c r="F214" s="19"/>
      <c r="G214" s="18" t="s">
        <v>51</v>
      </c>
      <c r="H214" s="19"/>
    </row>
    <row r="215" spans="2:9" s="5" customFormat="1" ht="18">
      <c r="B215" s="44" t="s">
        <v>43</v>
      </c>
      <c r="C215" s="18" t="s">
        <v>60</v>
      </c>
      <c r="D215" s="19"/>
      <c r="E215" s="18" t="s">
        <v>45</v>
      </c>
      <c r="F215" s="19"/>
      <c r="G215" s="18" t="s">
        <v>52</v>
      </c>
      <c r="H215" s="19"/>
    </row>
    <row r="216" spans="2:9" s="5" customFormat="1" ht="18">
      <c r="B216" s="22"/>
      <c r="C216" s="18" t="s">
        <v>59</v>
      </c>
      <c r="D216" s="19"/>
      <c r="E216" s="18" t="s">
        <v>47</v>
      </c>
      <c r="F216" s="19"/>
      <c r="G216" s="18" t="s">
        <v>53</v>
      </c>
      <c r="H216" s="19"/>
      <c r="I216" s="20"/>
    </row>
    <row r="217" spans="2:9" s="5" customFormat="1" ht="18">
      <c r="B217" s="22"/>
      <c r="C217" s="18" t="s">
        <v>58</v>
      </c>
      <c r="D217" s="19"/>
      <c r="E217" s="18" t="s">
        <v>48</v>
      </c>
      <c r="F217" s="19"/>
      <c r="G217" s="18" t="s">
        <v>54</v>
      </c>
      <c r="H217" s="19"/>
    </row>
    <row r="218" spans="2:9" s="5" customFormat="1" ht="18">
      <c r="B218" s="22"/>
      <c r="C218" s="18"/>
      <c r="D218" s="19"/>
      <c r="E218" s="18" t="s">
        <v>49</v>
      </c>
      <c r="F218" s="19"/>
      <c r="G218" s="18" t="s">
        <v>55</v>
      </c>
      <c r="H218" s="19"/>
    </row>
    <row r="219" spans="2:9" s="5" customFormat="1" ht="18.5" thickBot="1">
      <c r="B219" s="23"/>
      <c r="C219" s="16"/>
      <c r="D219" s="17"/>
      <c r="E219" s="16"/>
      <c r="F219" s="17"/>
      <c r="G219" s="16"/>
      <c r="H219" s="17"/>
    </row>
    <row r="220" spans="2:9" s="5" customFormat="1" ht="18">
      <c r="B220" s="44" t="s">
        <v>65</v>
      </c>
      <c r="C220" s="18" t="s">
        <v>62</v>
      </c>
      <c r="D220" s="19"/>
      <c r="E220" s="18" t="s">
        <v>69</v>
      </c>
      <c r="F220" s="26"/>
      <c r="G220" s="18" t="s">
        <v>70</v>
      </c>
      <c r="H220" s="19"/>
    </row>
    <row r="221" spans="2:9" s="5" customFormat="1" ht="21">
      <c r="B221" s="44" t="s">
        <v>66</v>
      </c>
      <c r="C221" s="18" t="s">
        <v>63</v>
      </c>
      <c r="D221" s="19"/>
      <c r="E221" s="18" t="s">
        <v>68</v>
      </c>
      <c r="F221" s="27"/>
      <c r="G221" s="18" t="s">
        <v>71</v>
      </c>
      <c r="H221" s="19"/>
    </row>
    <row r="222" spans="2:9" s="5" customFormat="1" ht="21">
      <c r="B222" s="44" t="s">
        <v>67</v>
      </c>
      <c r="C222" s="18" t="s">
        <v>64</v>
      </c>
      <c r="D222" s="19"/>
      <c r="E222" s="18" t="s">
        <v>76</v>
      </c>
      <c r="F222" s="27"/>
      <c r="G222" s="18" t="s">
        <v>72</v>
      </c>
      <c r="H222" s="19"/>
    </row>
    <row r="223" spans="2:9" s="5" customFormat="1" ht="21">
      <c r="B223" s="22"/>
      <c r="C223" s="18"/>
      <c r="D223" s="19"/>
      <c r="E223" s="18" t="s">
        <v>77</v>
      </c>
      <c r="F223" s="27"/>
      <c r="G223" s="18" t="s">
        <v>73</v>
      </c>
      <c r="H223" s="19"/>
    </row>
    <row r="224" spans="2:9" s="5" customFormat="1" ht="18">
      <c r="B224" s="22"/>
      <c r="C224" s="18"/>
      <c r="D224" s="19"/>
      <c r="E224" s="18"/>
      <c r="F224" s="19"/>
      <c r="G224" s="18" t="s">
        <v>74</v>
      </c>
      <c r="H224" s="19"/>
    </row>
    <row r="225" spans="2:8" s="5" customFormat="1" ht="18">
      <c r="B225" s="22"/>
      <c r="C225" s="18"/>
      <c r="D225" s="19"/>
      <c r="E225" s="18"/>
      <c r="F225" s="19"/>
      <c r="G225" s="18" t="s">
        <v>75</v>
      </c>
      <c r="H225" s="19"/>
    </row>
    <row r="226" spans="2:8" s="5" customFormat="1" ht="18.5" thickBot="1">
      <c r="B226" s="23"/>
      <c r="C226" s="16"/>
      <c r="D226" s="17"/>
      <c r="E226" s="16"/>
      <c r="F226" s="17"/>
      <c r="G226" s="16"/>
      <c r="H226" s="17"/>
    </row>
    <row r="227" spans="2:8" s="5" customFormat="1">
      <c r="B227" s="21" t="s">
        <v>81</v>
      </c>
      <c r="C227" s="24" t="s">
        <v>88</v>
      </c>
      <c r="D227" s="25"/>
      <c r="E227" s="24" t="s">
        <v>86</v>
      </c>
      <c r="F227" s="25"/>
      <c r="G227" s="29" t="s">
        <v>89</v>
      </c>
      <c r="H227" s="25"/>
    </row>
    <row r="228" spans="2:8" s="5" customFormat="1" ht="18">
      <c r="B228" s="22" t="s">
        <v>82</v>
      </c>
      <c r="C228" s="18"/>
      <c r="D228" s="19"/>
      <c r="E228" s="18" t="s">
        <v>87</v>
      </c>
      <c r="F228" s="19"/>
      <c r="G228" s="5" t="s">
        <v>90</v>
      </c>
      <c r="H228" s="19"/>
    </row>
    <row r="229" spans="2:8" s="5" customFormat="1" ht="18">
      <c r="B229" s="22" t="s">
        <v>83</v>
      </c>
      <c r="C229" s="18"/>
      <c r="D229" s="19"/>
      <c r="E229" s="18"/>
      <c r="F229" s="19"/>
      <c r="G229" s="5" t="s">
        <v>91</v>
      </c>
      <c r="H229" s="19"/>
    </row>
    <row r="230" spans="2:8" s="5" customFormat="1" ht="18">
      <c r="B230" s="22" t="s">
        <v>84</v>
      </c>
      <c r="C230" s="18"/>
      <c r="D230" s="19"/>
      <c r="E230" s="18"/>
      <c r="F230" s="19"/>
      <c r="G230" s="5" t="s">
        <v>92</v>
      </c>
      <c r="H230" s="19"/>
    </row>
    <row r="231" spans="2:8" s="5" customFormat="1" ht="18">
      <c r="B231" s="22" t="s">
        <v>85</v>
      </c>
      <c r="C231" s="18"/>
      <c r="D231" s="19"/>
      <c r="E231" s="18"/>
      <c r="F231" s="19"/>
      <c r="G231" s="5" t="s">
        <v>93</v>
      </c>
      <c r="H231" s="19"/>
    </row>
    <row r="232" spans="2:8" s="5" customFormat="1" ht="18">
      <c r="B232" s="22"/>
      <c r="C232" s="18"/>
      <c r="D232" s="19"/>
      <c r="E232" s="18"/>
      <c r="F232" s="19"/>
      <c r="G232" s="5" t="s">
        <v>67</v>
      </c>
      <c r="H232" s="19"/>
    </row>
    <row r="233" spans="2:8" s="5" customFormat="1" ht="18.5" thickBot="1">
      <c r="B233" s="23"/>
      <c r="C233" s="16"/>
      <c r="D233" s="17"/>
      <c r="E233" s="16"/>
      <c r="F233" s="17"/>
      <c r="G233" s="30"/>
      <c r="H233" s="17"/>
    </row>
    <row r="234" spans="2:8" s="5" customFormat="1" ht="18"/>
    <row r="235" spans="2:8" s="5" customFormat="1" ht="18">
      <c r="B235" s="5" t="s">
        <v>78</v>
      </c>
    </row>
    <row r="236" spans="2:8" s="5" customFormat="1" ht="18"/>
    <row r="237" spans="2:8" s="5" customFormat="1" ht="18">
      <c r="D237" s="5" t="s">
        <v>79</v>
      </c>
      <c r="F237" s="56" t="s">
        <v>80</v>
      </c>
      <c r="H237" s="28"/>
    </row>
    <row r="238" spans="2:8" s="5" customFormat="1" ht="18">
      <c r="D238" s="5" t="s">
        <v>276</v>
      </c>
    </row>
    <row r="239" spans="2:8" s="5" customFormat="1" ht="18"/>
    <row r="240" spans="2:8" s="5" customFormat="1" ht="18"/>
    <row r="241" spans="4:6" s="5" customFormat="1" ht="18">
      <c r="D241" s="5" t="s">
        <v>79</v>
      </c>
      <c r="F241" s="56" t="s">
        <v>94</v>
      </c>
    </row>
    <row r="242" spans="4:6" s="5" customFormat="1" ht="18">
      <c r="D242" s="5" t="s">
        <v>277</v>
      </c>
    </row>
    <row r="243" spans="4:6" s="5" customFormat="1" ht="18">
      <c r="D243" s="5" t="s">
        <v>278</v>
      </c>
    </row>
    <row r="244" spans="4:6" s="5" customFormat="1" ht="18"/>
    <row r="245" spans="4:6" s="5" customFormat="1" ht="18"/>
    <row r="246" spans="4:6" s="5" customFormat="1" ht="18">
      <c r="D246" s="5" t="s">
        <v>79</v>
      </c>
      <c r="F246" s="5" t="s">
        <v>95</v>
      </c>
    </row>
    <row r="247" spans="4:6" s="5" customFormat="1" ht="18">
      <c r="D247" s="5" t="s">
        <v>279</v>
      </c>
    </row>
    <row r="248" spans="4:6" s="5" customFormat="1" ht="18">
      <c r="D248" s="5" t="s">
        <v>280</v>
      </c>
    </row>
    <row r="249" spans="4:6" s="5" customFormat="1" ht="18"/>
    <row r="250" spans="4:6" s="5" customFormat="1" ht="18"/>
  </sheetData>
  <mergeCells count="9">
    <mergeCell ref="G209:H209"/>
    <mergeCell ref="C209:D209"/>
    <mergeCell ref="E209:F209"/>
    <mergeCell ref="C156:G156"/>
    <mergeCell ref="B1:I1"/>
    <mergeCell ref="B2:I2"/>
    <mergeCell ref="B3:I3"/>
    <mergeCell ref="B118:C118"/>
    <mergeCell ref="C170:D170"/>
  </mergeCells>
  <pageMargins left="0.25" right="0.25" top="0.75" bottom="0.75" header="0.3" footer="0.3"/>
  <pageSetup paperSize="9" scale="71" fitToHeight="0" orientation="portrait" horizontalDpi="4294967293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86C9-EEE8-4C27-B85C-B9DB9C44358D}">
  <dimension ref="B1:N236"/>
  <sheetViews>
    <sheetView tabSelected="1" topLeftCell="A19" workbookViewId="0">
      <selection activeCell="E6" sqref="E6"/>
    </sheetView>
  </sheetViews>
  <sheetFormatPr defaultColWidth="8.7265625" defaultRowHeight="20.5"/>
  <cols>
    <col min="1" max="1" width="4.453125" style="2" customWidth="1"/>
    <col min="2" max="2" width="12.7265625" style="2" customWidth="1"/>
    <col min="3" max="3" width="13.36328125" style="2" customWidth="1"/>
    <col min="4" max="4" width="23" style="2" customWidth="1"/>
    <col min="5" max="6" width="22.6328125" style="2" customWidth="1"/>
    <col min="7" max="7" width="15.36328125" style="2" customWidth="1"/>
    <col min="8" max="8" width="12.26953125" style="2" customWidth="1"/>
    <col min="9" max="9" width="8.984375E-2" style="2" customWidth="1"/>
    <col min="10" max="10" width="3.90625" style="2" customWidth="1"/>
    <col min="11" max="11" width="34.6328125" style="2" customWidth="1"/>
    <col min="12" max="12" width="15.7265625" style="2" customWidth="1"/>
    <col min="13" max="13" width="15.453125" style="2" bestFit="1" customWidth="1"/>
    <col min="14" max="16384" width="8.7265625" style="2"/>
  </cols>
  <sheetData>
    <row r="1" spans="2:13" ht="23">
      <c r="B1" s="60" t="s">
        <v>96</v>
      </c>
      <c r="C1" s="60"/>
      <c r="D1" s="60"/>
      <c r="E1" s="60"/>
      <c r="F1" s="60"/>
      <c r="G1" s="60"/>
      <c r="H1" s="60"/>
      <c r="I1" s="60"/>
      <c r="J1" s="6"/>
    </row>
    <row r="2" spans="2:13" ht="23">
      <c r="B2" s="61" t="s">
        <v>126</v>
      </c>
      <c r="C2" s="61"/>
      <c r="D2" s="61"/>
      <c r="E2" s="61"/>
      <c r="F2" s="61"/>
      <c r="G2" s="61"/>
      <c r="H2" s="61"/>
      <c r="I2" s="61"/>
    </row>
    <row r="3" spans="2:13" ht="23">
      <c r="B3" s="61" t="s">
        <v>9</v>
      </c>
      <c r="C3" s="61"/>
      <c r="D3" s="61"/>
      <c r="E3" s="61"/>
      <c r="F3" s="61"/>
      <c r="G3" s="61"/>
      <c r="H3" s="61"/>
      <c r="I3" s="61"/>
    </row>
    <row r="4" spans="2:13" ht="11.25" customHeight="1">
      <c r="B4" s="50"/>
      <c r="C4" s="50"/>
      <c r="D4" s="50"/>
      <c r="E4" s="50"/>
      <c r="F4" s="50"/>
      <c r="G4" s="50"/>
      <c r="H4" s="50"/>
      <c r="I4" s="50"/>
    </row>
    <row r="5" spans="2:13">
      <c r="B5" s="8" t="s">
        <v>10</v>
      </c>
      <c r="K5" s="1"/>
    </row>
    <row r="6" spans="2:13">
      <c r="C6" s="2" t="s">
        <v>11</v>
      </c>
      <c r="K6" s="1"/>
      <c r="L6" s="1" t="s">
        <v>112</v>
      </c>
      <c r="M6" s="2">
        <v>98.94</v>
      </c>
    </row>
    <row r="7" spans="2:13">
      <c r="B7" s="2" t="s">
        <v>12</v>
      </c>
      <c r="L7" s="1" t="s">
        <v>113</v>
      </c>
      <c r="M7" s="2">
        <v>1.06</v>
      </c>
    </row>
    <row r="8" spans="2:13">
      <c r="B8" s="2" t="s">
        <v>266</v>
      </c>
      <c r="L8" s="1"/>
    </row>
    <row r="9" spans="2:13">
      <c r="B9" s="2" t="s">
        <v>267</v>
      </c>
      <c r="L9" s="1"/>
    </row>
    <row r="10" spans="2:13">
      <c r="D10" s="2" t="s">
        <v>275</v>
      </c>
    </row>
    <row r="11" spans="2:13">
      <c r="D11" s="1" t="s">
        <v>112</v>
      </c>
      <c r="F11" s="2" t="s">
        <v>282</v>
      </c>
    </row>
    <row r="12" spans="2:13">
      <c r="D12" s="1" t="s">
        <v>113</v>
      </c>
      <c r="F12" s="2" t="s">
        <v>281</v>
      </c>
    </row>
    <row r="13" spans="2:13">
      <c r="D13" s="1" t="s">
        <v>114</v>
      </c>
      <c r="F13" s="2" t="s">
        <v>111</v>
      </c>
    </row>
    <row r="14" spans="2:13">
      <c r="D14" s="1"/>
    </row>
    <row r="15" spans="2:13">
      <c r="D15" s="1"/>
    </row>
    <row r="16" spans="2:13" ht="17.25" customHeight="1">
      <c r="K16" s="46" t="s">
        <v>102</v>
      </c>
      <c r="L16" s="47" t="s">
        <v>103</v>
      </c>
    </row>
    <row r="17" spans="4:12">
      <c r="K17" s="48" t="s">
        <v>103</v>
      </c>
      <c r="L17" s="49">
        <v>1</v>
      </c>
    </row>
    <row r="18" spans="4:12">
      <c r="K18" s="48"/>
      <c r="L18" s="47"/>
    </row>
    <row r="19" spans="4:12">
      <c r="K19" s="48"/>
      <c r="L19" s="47"/>
    </row>
    <row r="23" spans="4:12" ht="18.75" customHeight="1"/>
    <row r="24" spans="4:12">
      <c r="D24" s="1" t="s">
        <v>127</v>
      </c>
      <c r="J24" s="4"/>
    </row>
    <row r="25" spans="4:12">
      <c r="D25" s="1" t="s">
        <v>118</v>
      </c>
      <c r="F25" s="2" t="s">
        <v>128</v>
      </c>
      <c r="G25" s="2" t="s">
        <v>131</v>
      </c>
      <c r="J25" s="4"/>
    </row>
    <row r="26" spans="4:12">
      <c r="D26" s="3" t="s">
        <v>117</v>
      </c>
      <c r="F26" s="2" t="s">
        <v>269</v>
      </c>
      <c r="G26" s="2" t="s">
        <v>270</v>
      </c>
      <c r="J26" s="4"/>
    </row>
    <row r="27" spans="4:12">
      <c r="D27" s="1" t="s">
        <v>116</v>
      </c>
      <c r="F27" s="2" t="s">
        <v>129</v>
      </c>
      <c r="G27" s="2" t="s">
        <v>132</v>
      </c>
      <c r="J27" s="4"/>
    </row>
    <row r="28" spans="4:12" ht="21" customHeight="1">
      <c r="D28" s="1" t="s">
        <v>115</v>
      </c>
      <c r="F28" s="2" t="s">
        <v>133</v>
      </c>
      <c r="G28" s="2" t="s">
        <v>268</v>
      </c>
    </row>
    <row r="29" spans="4:12">
      <c r="D29" s="1"/>
    </row>
    <row r="30" spans="4:12">
      <c r="D30" s="1"/>
    </row>
    <row r="31" spans="4:12">
      <c r="D31" s="1"/>
    </row>
    <row r="32" spans="4:12">
      <c r="D32" s="1"/>
    </row>
    <row r="33" spans="4:10">
      <c r="D33" s="1"/>
    </row>
    <row r="34" spans="4:10">
      <c r="D34" s="1"/>
    </row>
    <row r="45" spans="4:10">
      <c r="J45" s="4"/>
    </row>
    <row r="46" spans="4:10">
      <c r="J46" s="4"/>
    </row>
    <row r="47" spans="4:10">
      <c r="J47" s="4"/>
    </row>
    <row r="48" spans="4:10">
      <c r="J48" s="4"/>
    </row>
    <row r="49" spans="2:14">
      <c r="J49" s="4"/>
    </row>
    <row r="50" spans="2:14">
      <c r="J50" s="4"/>
    </row>
    <row r="51" spans="2:14">
      <c r="J51" s="4"/>
    </row>
    <row r="52" spans="2:14">
      <c r="C52" s="2" t="s">
        <v>130</v>
      </c>
    </row>
    <row r="53" spans="2:14">
      <c r="B53" s="2" t="s">
        <v>138</v>
      </c>
    </row>
    <row r="54" spans="2:14">
      <c r="B54" s="2" t="s">
        <v>13</v>
      </c>
    </row>
    <row r="55" spans="2:14">
      <c r="D55" s="2" t="s">
        <v>121</v>
      </c>
      <c r="E55" s="2" t="s">
        <v>123</v>
      </c>
      <c r="F55" s="2" t="s">
        <v>137</v>
      </c>
    </row>
    <row r="56" spans="2:14">
      <c r="D56" s="2" t="s">
        <v>122</v>
      </c>
      <c r="E56" s="2" t="s">
        <v>135</v>
      </c>
      <c r="F56" s="2" t="s">
        <v>140</v>
      </c>
    </row>
    <row r="57" spans="2:14">
      <c r="D57" s="2" t="s">
        <v>124</v>
      </c>
      <c r="E57" s="2" t="s">
        <v>134</v>
      </c>
      <c r="F57" s="2" t="s">
        <v>139</v>
      </c>
      <c r="M57" s="2" t="s">
        <v>121</v>
      </c>
      <c r="N57" s="2">
        <v>0.62</v>
      </c>
    </row>
    <row r="58" spans="2:14">
      <c r="D58" s="2" t="s">
        <v>125</v>
      </c>
      <c r="E58" s="2" t="s">
        <v>111</v>
      </c>
      <c r="F58" s="2" t="s">
        <v>136</v>
      </c>
      <c r="M58" s="2" t="s">
        <v>122</v>
      </c>
      <c r="N58" s="2">
        <v>41.62</v>
      </c>
    </row>
    <row r="59" spans="2:14">
      <c r="M59" s="2" t="s">
        <v>124</v>
      </c>
      <c r="N59" s="2">
        <v>57.76</v>
      </c>
    </row>
    <row r="60" spans="2:14">
      <c r="M60" s="2" t="s">
        <v>125</v>
      </c>
      <c r="N60" s="2">
        <v>0</v>
      </c>
    </row>
    <row r="67" spans="2:12" ht="63" customHeight="1"/>
    <row r="73" spans="2:12">
      <c r="C73" s="2" t="s">
        <v>141</v>
      </c>
    </row>
    <row r="74" spans="2:12">
      <c r="B74" s="2" t="s">
        <v>34</v>
      </c>
    </row>
    <row r="75" spans="2:12">
      <c r="C75" s="2" t="s">
        <v>107</v>
      </c>
      <c r="F75" s="2" t="s">
        <v>142</v>
      </c>
    </row>
    <row r="76" spans="2:12">
      <c r="C76" s="2" t="s">
        <v>108</v>
      </c>
      <c r="F76" s="2" t="s">
        <v>120</v>
      </c>
    </row>
    <row r="77" spans="2:12">
      <c r="C77" s="2" t="s">
        <v>109</v>
      </c>
      <c r="F77" s="2" t="s">
        <v>119</v>
      </c>
    </row>
    <row r="78" spans="2:12">
      <c r="C78" s="2" t="s">
        <v>110</v>
      </c>
      <c r="F78" s="2" t="s">
        <v>119</v>
      </c>
      <c r="L78" s="8"/>
    </row>
    <row r="82" spans="11:12">
      <c r="K82" s="39" t="s">
        <v>97</v>
      </c>
      <c r="L82" s="37" t="s">
        <v>99</v>
      </c>
    </row>
    <row r="83" spans="11:12">
      <c r="K83" s="40" t="s">
        <v>98</v>
      </c>
      <c r="L83" s="37">
        <v>160</v>
      </c>
    </row>
    <row r="84" spans="11:12">
      <c r="K84" s="41" t="s">
        <v>100</v>
      </c>
      <c r="L84" s="37">
        <v>0</v>
      </c>
    </row>
    <row r="85" spans="11:12">
      <c r="K85" s="42" t="s">
        <v>101</v>
      </c>
      <c r="L85" s="37">
        <v>0</v>
      </c>
    </row>
    <row r="91" spans="11:12" ht="16.5" customHeight="1"/>
    <row r="92" spans="11:12" ht="16.5" customHeight="1"/>
    <row r="93" spans="11:12" ht="16.5" customHeight="1"/>
    <row r="94" spans="11:12" ht="16.5" customHeight="1"/>
    <row r="95" spans="11:12" ht="16.5" customHeight="1"/>
    <row r="96" spans="11:12" ht="16.5" customHeight="1"/>
    <row r="97" spans="2:7" ht="16.5" customHeight="1"/>
    <row r="98" spans="2:7" ht="16.5" customHeight="1"/>
    <row r="99" spans="2:7" ht="16.5" customHeight="1"/>
    <row r="100" spans="2:7" ht="16.5" customHeight="1"/>
    <row r="101" spans="2:7" ht="16.5" customHeight="1"/>
    <row r="102" spans="2:7" ht="16.5" customHeight="1"/>
    <row r="103" spans="2:7" ht="21" customHeight="1">
      <c r="C103" s="2" t="s">
        <v>143</v>
      </c>
    </row>
    <row r="104" spans="2:7" ht="12.75" customHeight="1"/>
    <row r="105" spans="2:7" ht="16.899999999999999" customHeight="1">
      <c r="B105" s="37" t="s">
        <v>14</v>
      </c>
      <c r="C105" s="37" t="s">
        <v>15</v>
      </c>
      <c r="D105" s="43" t="s">
        <v>16</v>
      </c>
      <c r="E105" s="43" t="s">
        <v>17</v>
      </c>
      <c r="F105" s="43" t="s">
        <v>18</v>
      </c>
      <c r="G105" s="43" t="s">
        <v>19</v>
      </c>
    </row>
    <row r="106" spans="2:7" ht="16.899999999999999" customHeight="1">
      <c r="B106" s="12">
        <v>1</v>
      </c>
      <c r="C106" s="12" t="s">
        <v>20</v>
      </c>
      <c r="D106" s="12">
        <v>3</v>
      </c>
      <c r="E106" s="12">
        <v>2</v>
      </c>
      <c r="F106" s="12"/>
      <c r="G106" s="12"/>
    </row>
    <row r="107" spans="2:7" ht="16.899999999999999" customHeight="1">
      <c r="B107" s="12">
        <v>2</v>
      </c>
      <c r="C107" s="12" t="s">
        <v>21</v>
      </c>
      <c r="D107" s="12">
        <v>2</v>
      </c>
      <c r="E107" s="12">
        <v>2</v>
      </c>
      <c r="F107" s="12"/>
      <c r="G107" s="12"/>
    </row>
    <row r="108" spans="2:7" ht="16.899999999999999" customHeight="1">
      <c r="B108" s="12">
        <v>3</v>
      </c>
      <c r="C108" s="12" t="s">
        <v>22</v>
      </c>
      <c r="D108" s="12">
        <v>1</v>
      </c>
      <c r="E108" s="12">
        <v>3</v>
      </c>
      <c r="F108" s="12"/>
      <c r="G108" s="12"/>
    </row>
    <row r="109" spans="2:7" ht="16.899999999999999" customHeight="1">
      <c r="B109" s="12">
        <v>4</v>
      </c>
      <c r="C109" s="12" t="s">
        <v>23</v>
      </c>
      <c r="D109" s="12">
        <v>6</v>
      </c>
      <c r="E109" s="12">
        <v>12</v>
      </c>
      <c r="F109" s="12">
        <v>1</v>
      </c>
      <c r="G109" s="12"/>
    </row>
    <row r="110" spans="2:7" ht="16.899999999999999" customHeight="1">
      <c r="B110" s="12">
        <v>5</v>
      </c>
      <c r="C110" s="12" t="s">
        <v>24</v>
      </c>
      <c r="D110" s="12">
        <v>10</v>
      </c>
      <c r="E110" s="12">
        <v>5</v>
      </c>
      <c r="F110" s="12"/>
      <c r="G110" s="12"/>
    </row>
    <row r="111" spans="2:7" ht="16.899999999999999" customHeight="1">
      <c r="B111" s="12">
        <v>6</v>
      </c>
      <c r="C111" s="12" t="s">
        <v>25</v>
      </c>
      <c r="D111" s="12">
        <v>7</v>
      </c>
      <c r="E111" s="12">
        <v>4</v>
      </c>
      <c r="F111" s="12"/>
      <c r="G111" s="12"/>
    </row>
    <row r="112" spans="2:7" ht="16.899999999999999" customHeight="1">
      <c r="B112" s="12">
        <v>7</v>
      </c>
      <c r="C112" s="12" t="s">
        <v>26</v>
      </c>
      <c r="D112" s="12">
        <v>3</v>
      </c>
      <c r="E112" s="12">
        <v>2</v>
      </c>
      <c r="F112" s="12"/>
      <c r="G112" s="12"/>
    </row>
    <row r="113" spans="2:7" ht="16.899999999999999" customHeight="1">
      <c r="B113" s="12">
        <v>8</v>
      </c>
      <c r="C113" s="12" t="s">
        <v>27</v>
      </c>
      <c r="D113" s="12">
        <v>3</v>
      </c>
      <c r="E113" s="12">
        <v>4</v>
      </c>
      <c r="F113" s="12"/>
      <c r="G113" s="12"/>
    </row>
    <row r="114" spans="2:7" ht="16.899999999999999" customHeight="1">
      <c r="B114" s="12">
        <v>9</v>
      </c>
      <c r="C114" s="12" t="s">
        <v>28</v>
      </c>
      <c r="D114" s="12">
        <v>9</v>
      </c>
      <c r="E114" s="12">
        <v>8</v>
      </c>
      <c r="F114" s="12">
        <v>1</v>
      </c>
      <c r="G114" s="12"/>
    </row>
    <row r="115" spans="2:7" ht="16.899999999999999" customHeight="1">
      <c r="B115" s="12">
        <v>10</v>
      </c>
      <c r="C115" s="12" t="s">
        <v>29</v>
      </c>
      <c r="D115" s="12">
        <v>17</v>
      </c>
      <c r="E115" s="12">
        <v>8</v>
      </c>
      <c r="F115" s="12"/>
      <c r="G115" s="12"/>
    </row>
    <row r="116" spans="2:7" ht="16.899999999999999" customHeight="1">
      <c r="B116" s="12">
        <v>11</v>
      </c>
      <c r="C116" s="12" t="s">
        <v>30</v>
      </c>
      <c r="D116" s="12">
        <v>11</v>
      </c>
      <c r="E116" s="12">
        <v>6</v>
      </c>
      <c r="F116" s="12">
        <v>1</v>
      </c>
      <c r="G116" s="12"/>
    </row>
    <row r="117" spans="2:7" ht="16.899999999999999" customHeight="1">
      <c r="B117" s="12">
        <v>12</v>
      </c>
      <c r="C117" s="12" t="s">
        <v>31</v>
      </c>
      <c r="D117" s="12">
        <v>22</v>
      </c>
      <c r="E117" s="12">
        <v>8</v>
      </c>
      <c r="F117" s="12"/>
      <c r="G117" s="12"/>
    </row>
    <row r="118" spans="2:7" ht="16.899999999999999" customHeight="1">
      <c r="B118" s="62" t="s">
        <v>32</v>
      </c>
      <c r="C118" s="62"/>
      <c r="D118" s="37">
        <f>SUM(D106:D117)</f>
        <v>94</v>
      </c>
      <c r="E118" s="37">
        <f>SUM(E106:E117)</f>
        <v>64</v>
      </c>
      <c r="F118" s="37">
        <f t="shared" ref="F118:G118" si="0">SUM(F106:F117)</f>
        <v>3</v>
      </c>
      <c r="G118" s="37">
        <f t="shared" si="0"/>
        <v>0</v>
      </c>
    </row>
    <row r="119" spans="2:7">
      <c r="B119" s="7"/>
      <c r="C119" s="7"/>
      <c r="D119" s="7"/>
      <c r="E119" s="7"/>
      <c r="F119" s="7"/>
      <c r="G119" s="7"/>
    </row>
    <row r="120" spans="2:7">
      <c r="B120" s="7"/>
      <c r="C120" s="7"/>
      <c r="D120" s="7"/>
      <c r="E120" s="7"/>
      <c r="F120" s="7"/>
      <c r="G120" s="7"/>
    </row>
    <row r="121" spans="2:7">
      <c r="B121" s="7"/>
      <c r="C121" s="7"/>
      <c r="D121" s="7"/>
      <c r="E121" s="7"/>
      <c r="F121" s="7"/>
      <c r="G121" s="7"/>
    </row>
    <row r="122" spans="2:7">
      <c r="B122" s="7"/>
      <c r="C122" s="7"/>
      <c r="D122" s="7"/>
      <c r="E122" s="7"/>
      <c r="F122" s="7"/>
      <c r="G122" s="7"/>
    </row>
    <row r="123" spans="2:7">
      <c r="B123" s="7"/>
      <c r="C123" s="7"/>
      <c r="D123" s="7"/>
      <c r="E123" s="7"/>
      <c r="F123" s="7"/>
      <c r="G123" s="7"/>
    </row>
    <row r="124" spans="2:7">
      <c r="B124" s="7"/>
      <c r="C124" s="7"/>
      <c r="D124" s="7"/>
      <c r="E124" s="7"/>
      <c r="F124" s="7"/>
      <c r="G124" s="7"/>
    </row>
    <row r="125" spans="2:7">
      <c r="B125" s="7"/>
      <c r="C125" s="7"/>
      <c r="D125" s="7"/>
      <c r="E125" s="7"/>
      <c r="F125" s="7"/>
      <c r="G125" s="7"/>
    </row>
    <row r="126" spans="2:7">
      <c r="B126" s="7"/>
      <c r="C126" s="7"/>
      <c r="D126" s="7"/>
      <c r="E126" s="7"/>
      <c r="F126" s="7"/>
      <c r="G126" s="7"/>
    </row>
    <row r="127" spans="2:7">
      <c r="B127" s="7"/>
      <c r="C127" s="7"/>
      <c r="D127" s="7"/>
      <c r="E127" s="7"/>
      <c r="F127" s="7"/>
      <c r="G127" s="7"/>
    </row>
    <row r="128" spans="2:7">
      <c r="B128" s="7"/>
      <c r="C128" s="7"/>
      <c r="D128" s="7"/>
      <c r="E128" s="7"/>
      <c r="F128" s="7"/>
      <c r="G128" s="7"/>
    </row>
    <row r="129" spans="2:13">
      <c r="B129" s="7"/>
      <c r="C129" s="7"/>
      <c r="D129" s="7"/>
      <c r="E129" s="7"/>
      <c r="F129" s="7"/>
      <c r="G129" s="7"/>
    </row>
    <row r="130" spans="2:13">
      <c r="B130" s="7"/>
      <c r="C130" s="7"/>
      <c r="D130" s="7"/>
      <c r="E130" s="7"/>
      <c r="F130" s="7"/>
      <c r="G130" s="7"/>
    </row>
    <row r="131" spans="2:13">
      <c r="B131" s="7"/>
      <c r="C131" s="7"/>
      <c r="D131" s="7"/>
      <c r="E131" s="7"/>
      <c r="F131" s="7"/>
      <c r="G131" s="7"/>
    </row>
    <row r="132" spans="2:13">
      <c r="B132" s="7"/>
      <c r="C132" s="7"/>
      <c r="D132" s="7"/>
      <c r="E132" s="7"/>
      <c r="F132" s="7"/>
      <c r="G132" s="7"/>
    </row>
    <row r="133" spans="2:13">
      <c r="B133" s="7"/>
      <c r="C133" s="7"/>
      <c r="D133" s="7"/>
      <c r="E133" s="7"/>
      <c r="F133" s="7"/>
      <c r="G133" s="7"/>
    </row>
    <row r="134" spans="2:13">
      <c r="B134" s="7"/>
      <c r="C134" s="7"/>
      <c r="D134" s="7"/>
      <c r="E134" s="7"/>
      <c r="F134" s="7"/>
      <c r="G134" s="7"/>
    </row>
    <row r="135" spans="2:13">
      <c r="B135" s="9"/>
      <c r="C135" s="10"/>
      <c r="D135" s="9"/>
      <c r="E135" s="9"/>
      <c r="F135" s="9"/>
      <c r="G135" s="9"/>
    </row>
    <row r="136" spans="2:13">
      <c r="B136" s="11" t="s">
        <v>35</v>
      </c>
      <c r="C136" s="9"/>
      <c r="D136" s="9"/>
      <c r="E136" s="9"/>
      <c r="F136" s="9"/>
      <c r="G136" s="9"/>
    </row>
    <row r="137" spans="2:13">
      <c r="C137" s="3" t="s">
        <v>144</v>
      </c>
      <c r="D137" s="3"/>
      <c r="G137" s="55"/>
      <c r="H137" s="55"/>
    </row>
    <row r="138" spans="2:13">
      <c r="B138" s="2" t="s">
        <v>271</v>
      </c>
      <c r="D138" s="3"/>
      <c r="G138" s="55"/>
      <c r="H138" s="55"/>
    </row>
    <row r="139" spans="2:13">
      <c r="D139" s="3" t="s">
        <v>272</v>
      </c>
      <c r="G139" s="55"/>
    </row>
    <row r="140" spans="2:13">
      <c r="D140" s="1" t="s">
        <v>273</v>
      </c>
    </row>
    <row r="141" spans="2:13">
      <c r="D141" s="1"/>
    </row>
    <row r="142" spans="2:13">
      <c r="D142" s="1"/>
    </row>
    <row r="143" spans="2:13">
      <c r="D143" s="1"/>
    </row>
    <row r="144" spans="2:13">
      <c r="D144" s="1"/>
      <c r="L144" s="3" t="s">
        <v>66</v>
      </c>
      <c r="M144" s="2">
        <v>74.45</v>
      </c>
    </row>
    <row r="145" spans="2:13">
      <c r="D145" s="1"/>
      <c r="L145" s="1" t="s">
        <v>274</v>
      </c>
      <c r="M145" s="2">
        <v>25.55</v>
      </c>
    </row>
    <row r="146" spans="2:13">
      <c r="D146" s="1"/>
    </row>
    <row r="147" spans="2:13">
      <c r="D147" s="1"/>
    </row>
    <row r="148" spans="2:13">
      <c r="D148" s="1"/>
    </row>
    <row r="149" spans="2:13">
      <c r="D149" s="1"/>
    </row>
    <row r="150" spans="2:13">
      <c r="D150" s="1"/>
    </row>
    <row r="151" spans="2:13">
      <c r="D151" s="1"/>
    </row>
    <row r="152" spans="2:13">
      <c r="B152"/>
    </row>
    <row r="153" spans="2:13" ht="24">
      <c r="B153"/>
      <c r="C153" s="57"/>
      <c r="D153" s="57"/>
      <c r="E153" s="57"/>
      <c r="F153" s="57"/>
      <c r="G153" s="57"/>
    </row>
    <row r="154" spans="2:13" ht="24">
      <c r="B154"/>
      <c r="C154" s="57"/>
      <c r="D154" s="57"/>
      <c r="E154" s="57"/>
      <c r="F154" s="57"/>
      <c r="G154" s="57"/>
    </row>
    <row r="155" spans="2:13" ht="24">
      <c r="B155"/>
      <c r="C155" s="57"/>
      <c r="D155" s="57"/>
      <c r="E155" s="57"/>
      <c r="F155" s="57"/>
      <c r="G155" s="57"/>
    </row>
    <row r="156" spans="2:13" ht="24">
      <c r="B156"/>
      <c r="C156" s="63" t="s">
        <v>106</v>
      </c>
      <c r="D156" s="63"/>
      <c r="E156" s="63"/>
      <c r="F156" s="63"/>
      <c r="G156" s="63"/>
    </row>
    <row r="157" spans="2:13">
      <c r="C157" s="37" t="s">
        <v>14</v>
      </c>
      <c r="D157" s="37" t="s">
        <v>15</v>
      </c>
      <c r="E157" s="43" t="s">
        <v>104</v>
      </c>
      <c r="F157" s="43" t="s">
        <v>105</v>
      </c>
      <c r="G157" s="37" t="s">
        <v>33</v>
      </c>
    </row>
    <row r="158" spans="2:13">
      <c r="C158" s="12">
        <v>1</v>
      </c>
      <c r="D158" s="12" t="s">
        <v>20</v>
      </c>
      <c r="E158" s="15">
        <v>331516.59999999998</v>
      </c>
      <c r="F158" s="15">
        <v>43989</v>
      </c>
      <c r="G158" s="14"/>
    </row>
    <row r="159" spans="2:13">
      <c r="C159" s="12">
        <v>2</v>
      </c>
      <c r="D159" s="12" t="s">
        <v>21</v>
      </c>
      <c r="E159" s="15">
        <v>236880</v>
      </c>
      <c r="F159" s="15">
        <v>38830</v>
      </c>
      <c r="G159" s="14"/>
    </row>
    <row r="160" spans="2:13">
      <c r="C160" s="12">
        <v>3</v>
      </c>
      <c r="D160" s="12" t="s">
        <v>22</v>
      </c>
      <c r="E160" s="15">
        <v>64650</v>
      </c>
      <c r="F160" s="15">
        <v>53350</v>
      </c>
      <c r="G160" s="14"/>
    </row>
    <row r="161" spans="3:10">
      <c r="C161" s="12">
        <v>4</v>
      </c>
      <c r="D161" s="12" t="s">
        <v>23</v>
      </c>
      <c r="E161" s="15">
        <v>213030</v>
      </c>
      <c r="F161" s="15">
        <v>100354</v>
      </c>
      <c r="G161" s="14"/>
    </row>
    <row r="162" spans="3:10">
      <c r="C162" s="12">
        <v>5</v>
      </c>
      <c r="D162" s="12" t="s">
        <v>24</v>
      </c>
      <c r="E162" s="15">
        <v>343432</v>
      </c>
      <c r="F162" s="15">
        <v>28037</v>
      </c>
      <c r="G162" s="14"/>
    </row>
    <row r="163" spans="3:10">
      <c r="C163" s="12">
        <v>6</v>
      </c>
      <c r="D163" s="12" t="s">
        <v>25</v>
      </c>
      <c r="E163" s="15">
        <v>243506</v>
      </c>
      <c r="F163" s="15">
        <v>35269</v>
      </c>
      <c r="G163" s="14"/>
    </row>
    <row r="164" spans="3:10">
      <c r="C164" s="12">
        <v>7</v>
      </c>
      <c r="D164" s="12" t="s">
        <v>26</v>
      </c>
      <c r="E164" s="15">
        <v>83960</v>
      </c>
      <c r="F164" s="15">
        <v>77200</v>
      </c>
      <c r="G164" s="14"/>
    </row>
    <row r="165" spans="3:10">
      <c r="C165" s="12">
        <v>8</v>
      </c>
      <c r="D165" s="12" t="s">
        <v>27</v>
      </c>
      <c r="E165" s="15">
        <v>69585</v>
      </c>
      <c r="F165" s="15">
        <v>41570</v>
      </c>
      <c r="G165" s="14"/>
    </row>
    <row r="166" spans="3:10">
      <c r="C166" s="12">
        <v>9</v>
      </c>
      <c r="D166" s="12" t="s">
        <v>28</v>
      </c>
      <c r="E166" s="15">
        <v>220686</v>
      </c>
      <c r="F166" s="15">
        <v>70503.509999999995</v>
      </c>
      <c r="G166" s="14"/>
    </row>
    <row r="167" spans="3:10">
      <c r="C167" s="12">
        <v>10</v>
      </c>
      <c r="D167" s="12" t="s">
        <v>29</v>
      </c>
      <c r="E167" s="15">
        <v>473081</v>
      </c>
      <c r="F167" s="15">
        <v>232843</v>
      </c>
      <c r="G167" s="14"/>
    </row>
    <row r="168" spans="3:10">
      <c r="C168" s="12">
        <v>11</v>
      </c>
      <c r="D168" s="12" t="s">
        <v>30</v>
      </c>
      <c r="E168" s="15">
        <v>324114</v>
      </c>
      <c r="F168" s="15">
        <v>101285</v>
      </c>
      <c r="G168" s="14"/>
    </row>
    <row r="169" spans="3:10">
      <c r="C169" s="13">
        <v>12</v>
      </c>
      <c r="D169" s="13" t="s">
        <v>31</v>
      </c>
      <c r="E169" s="38">
        <v>1051323</v>
      </c>
      <c r="F169" s="38">
        <v>431233.53</v>
      </c>
      <c r="G169" s="14"/>
    </row>
    <row r="170" spans="3:10">
      <c r="C170" s="62" t="s">
        <v>32</v>
      </c>
      <c r="D170" s="62"/>
      <c r="E170" s="45">
        <f>SUM(E158:E169)</f>
        <v>3655763.6</v>
      </c>
      <c r="F170" s="45">
        <f>SUM(F158:F169)</f>
        <v>1254464.04</v>
      </c>
      <c r="G170" s="39"/>
      <c r="J170" s="55"/>
    </row>
    <row r="171" spans="3:10">
      <c r="D171" s="3"/>
    </row>
    <row r="172" spans="3:10">
      <c r="D172" s="3"/>
    </row>
    <row r="173" spans="3:10">
      <c r="D173" s="3"/>
    </row>
    <row r="174" spans="3:10">
      <c r="D174" s="3"/>
    </row>
    <row r="175" spans="3:10">
      <c r="D175" s="3"/>
    </row>
    <row r="176" spans="3:10">
      <c r="D176" s="3"/>
    </row>
    <row r="177" spans="4:4">
      <c r="D177" s="3"/>
    </row>
    <row r="178" spans="4:4">
      <c r="D178" s="3"/>
    </row>
    <row r="207" spans="2:2">
      <c r="B207" s="8" t="s">
        <v>36</v>
      </c>
    </row>
    <row r="208" spans="2:2" ht="21" thickBot="1"/>
    <row r="209" spans="2:9" s="5" customFormat="1" ht="18">
      <c r="B209" s="31" t="s">
        <v>40</v>
      </c>
      <c r="C209" s="58" t="s">
        <v>37</v>
      </c>
      <c r="D209" s="59"/>
      <c r="E209" s="58" t="s">
        <v>3</v>
      </c>
      <c r="F209" s="59"/>
      <c r="G209" s="58" t="s">
        <v>38</v>
      </c>
      <c r="H209" s="59"/>
    </row>
    <row r="210" spans="2:9" s="5" customFormat="1" ht="18">
      <c r="B210" s="32" t="s">
        <v>41</v>
      </c>
      <c r="C210" s="33"/>
      <c r="D210" s="26"/>
      <c r="E210" s="33"/>
      <c r="F210" s="26"/>
      <c r="G210" s="33"/>
      <c r="H210" s="26"/>
    </row>
    <row r="211" spans="2:9" s="5" customFormat="1" ht="18.5" thickBot="1">
      <c r="B211" s="34" t="s">
        <v>39</v>
      </c>
      <c r="C211" s="35"/>
      <c r="D211" s="36"/>
      <c r="E211" s="35"/>
      <c r="F211" s="36"/>
      <c r="G211" s="35"/>
      <c r="H211" s="36"/>
    </row>
    <row r="212" spans="2:9" s="5" customFormat="1" ht="18">
      <c r="B212" s="21"/>
      <c r="C212" s="24"/>
      <c r="D212" s="25"/>
      <c r="E212" s="24"/>
      <c r="F212" s="25"/>
      <c r="G212" s="24"/>
      <c r="H212" s="25"/>
    </row>
    <row r="213" spans="2:9" s="5" customFormat="1" ht="18">
      <c r="B213" s="44" t="s">
        <v>61</v>
      </c>
      <c r="C213" s="18" t="s">
        <v>56</v>
      </c>
      <c r="D213" s="19"/>
      <c r="E213" s="18" t="s">
        <v>46</v>
      </c>
      <c r="F213" s="19"/>
      <c r="G213" s="18" t="s">
        <v>50</v>
      </c>
      <c r="H213" s="19"/>
    </row>
    <row r="214" spans="2:9" s="5" customFormat="1" ht="18">
      <c r="B214" s="44" t="s">
        <v>42</v>
      </c>
      <c r="C214" s="18" t="s">
        <v>57</v>
      </c>
      <c r="D214" s="19"/>
      <c r="E214" s="18" t="s">
        <v>44</v>
      </c>
      <c r="F214" s="19"/>
      <c r="G214" s="18" t="s">
        <v>51</v>
      </c>
      <c r="H214" s="19"/>
    </row>
    <row r="215" spans="2:9" s="5" customFormat="1" ht="18">
      <c r="B215" s="44" t="s">
        <v>43</v>
      </c>
      <c r="C215" s="18" t="s">
        <v>60</v>
      </c>
      <c r="D215" s="19"/>
      <c r="E215" s="18" t="s">
        <v>45</v>
      </c>
      <c r="F215" s="19"/>
      <c r="G215" s="18" t="s">
        <v>52</v>
      </c>
      <c r="H215" s="19"/>
    </row>
    <row r="216" spans="2:9" s="5" customFormat="1" ht="18">
      <c r="B216" s="22"/>
      <c r="C216" s="18" t="s">
        <v>59</v>
      </c>
      <c r="D216" s="19"/>
      <c r="E216" s="18" t="s">
        <v>47</v>
      </c>
      <c r="F216" s="19"/>
      <c r="G216" s="18" t="s">
        <v>53</v>
      </c>
      <c r="H216" s="19"/>
      <c r="I216" s="20"/>
    </row>
    <row r="217" spans="2:9" s="5" customFormat="1" ht="18">
      <c r="B217" s="22"/>
      <c r="C217" s="18" t="s">
        <v>58</v>
      </c>
      <c r="D217" s="19"/>
      <c r="E217" s="18" t="s">
        <v>48</v>
      </c>
      <c r="F217" s="19"/>
      <c r="G217" s="18" t="s">
        <v>54</v>
      </c>
      <c r="H217" s="19"/>
    </row>
    <row r="218" spans="2:9" s="5" customFormat="1" ht="18">
      <c r="B218" s="22"/>
      <c r="C218" s="18"/>
      <c r="D218" s="19"/>
      <c r="E218" s="18" t="s">
        <v>49</v>
      </c>
      <c r="F218" s="19"/>
      <c r="G218" s="18" t="s">
        <v>55</v>
      </c>
      <c r="H218" s="19"/>
    </row>
    <row r="219" spans="2:9" s="5" customFormat="1" ht="18.5" thickBot="1">
      <c r="B219" s="23"/>
      <c r="C219" s="16"/>
      <c r="D219" s="17"/>
      <c r="E219" s="16"/>
      <c r="F219" s="17"/>
      <c r="G219" s="16"/>
      <c r="H219" s="17"/>
    </row>
    <row r="220" spans="2:9" s="5" customFormat="1" ht="18">
      <c r="B220" s="44" t="s">
        <v>65</v>
      </c>
      <c r="C220" s="18" t="s">
        <v>62</v>
      </c>
      <c r="D220" s="19"/>
      <c r="E220" s="18" t="s">
        <v>69</v>
      </c>
      <c r="F220" s="26"/>
      <c r="G220" s="18" t="s">
        <v>70</v>
      </c>
      <c r="H220" s="19"/>
    </row>
    <row r="221" spans="2:9" s="5" customFormat="1" ht="21">
      <c r="B221" s="44" t="s">
        <v>66</v>
      </c>
      <c r="C221" s="18" t="s">
        <v>63</v>
      </c>
      <c r="D221" s="19"/>
      <c r="E221" s="18" t="s">
        <v>68</v>
      </c>
      <c r="F221" s="27"/>
      <c r="G221" s="18" t="s">
        <v>71</v>
      </c>
      <c r="H221" s="19"/>
    </row>
    <row r="222" spans="2:9" s="5" customFormat="1" ht="21">
      <c r="B222" s="44" t="s">
        <v>67</v>
      </c>
      <c r="C222" s="18" t="s">
        <v>64</v>
      </c>
      <c r="D222" s="19"/>
      <c r="E222" s="18" t="s">
        <v>76</v>
      </c>
      <c r="F222" s="27"/>
      <c r="G222" s="18" t="s">
        <v>72</v>
      </c>
      <c r="H222" s="19"/>
    </row>
    <row r="223" spans="2:9" s="5" customFormat="1" ht="21">
      <c r="B223" s="22"/>
      <c r="C223" s="18"/>
      <c r="D223" s="19"/>
      <c r="E223" s="18" t="s">
        <v>77</v>
      </c>
      <c r="F223" s="27"/>
      <c r="G223" s="18" t="s">
        <v>73</v>
      </c>
      <c r="H223" s="19"/>
    </row>
    <row r="224" spans="2:9" s="5" customFormat="1" ht="18">
      <c r="B224" s="22"/>
      <c r="C224" s="18"/>
      <c r="D224" s="19"/>
      <c r="E224" s="18"/>
      <c r="F224" s="19"/>
      <c r="G224" s="18" t="s">
        <v>74</v>
      </c>
      <c r="H224" s="19"/>
    </row>
    <row r="225" spans="2:8" s="5" customFormat="1" ht="18">
      <c r="B225" s="22"/>
      <c r="C225" s="18"/>
      <c r="D225" s="19"/>
      <c r="E225" s="18"/>
      <c r="F225" s="19"/>
      <c r="G225" s="18" t="s">
        <v>75</v>
      </c>
      <c r="H225" s="19"/>
    </row>
    <row r="226" spans="2:8" s="5" customFormat="1" ht="18.5" thickBot="1">
      <c r="B226" s="23"/>
      <c r="C226" s="16"/>
      <c r="D226" s="17"/>
      <c r="E226" s="16"/>
      <c r="F226" s="17"/>
      <c r="G226" s="16"/>
      <c r="H226" s="17"/>
    </row>
    <row r="227" spans="2:8" s="5" customFormat="1">
      <c r="B227" s="21" t="s">
        <v>81</v>
      </c>
      <c r="C227" s="24" t="s">
        <v>88</v>
      </c>
      <c r="D227" s="25"/>
      <c r="E227" s="24" t="s">
        <v>86</v>
      </c>
      <c r="F227" s="25"/>
      <c r="G227" s="29" t="s">
        <v>89</v>
      </c>
      <c r="H227" s="25"/>
    </row>
    <row r="228" spans="2:8" s="5" customFormat="1" ht="18">
      <c r="B228" s="22" t="s">
        <v>82</v>
      </c>
      <c r="C228" s="18"/>
      <c r="D228" s="19"/>
      <c r="E228" s="18" t="s">
        <v>87</v>
      </c>
      <c r="F228" s="19"/>
      <c r="G228" s="5" t="s">
        <v>90</v>
      </c>
      <c r="H228" s="19"/>
    </row>
    <row r="229" spans="2:8" s="5" customFormat="1" ht="18">
      <c r="B229" s="22" t="s">
        <v>83</v>
      </c>
      <c r="C229" s="18"/>
      <c r="D229" s="19"/>
      <c r="E229" s="18"/>
      <c r="F229" s="19"/>
      <c r="G229" s="5" t="s">
        <v>91</v>
      </c>
      <c r="H229" s="19"/>
    </row>
    <row r="230" spans="2:8" s="5" customFormat="1" ht="18">
      <c r="B230" s="22" t="s">
        <v>84</v>
      </c>
      <c r="C230" s="18"/>
      <c r="D230" s="19"/>
      <c r="E230" s="18"/>
      <c r="F230" s="19"/>
      <c r="G230" s="5" t="s">
        <v>92</v>
      </c>
      <c r="H230" s="19"/>
    </row>
    <row r="231" spans="2:8" s="5" customFormat="1" ht="18">
      <c r="B231" s="22" t="s">
        <v>85</v>
      </c>
      <c r="C231" s="18"/>
      <c r="D231" s="19"/>
      <c r="E231" s="18"/>
      <c r="F231" s="19"/>
      <c r="G231" s="5" t="s">
        <v>93</v>
      </c>
      <c r="H231" s="19"/>
    </row>
    <row r="232" spans="2:8" s="5" customFormat="1" ht="18">
      <c r="B232" s="22"/>
      <c r="C232" s="18"/>
      <c r="D232" s="19"/>
      <c r="E232" s="18"/>
      <c r="F232" s="19"/>
      <c r="G232" s="5" t="s">
        <v>67</v>
      </c>
      <c r="H232" s="19"/>
    </row>
    <row r="233" spans="2:8" s="5" customFormat="1" ht="18.5" thickBot="1">
      <c r="B233" s="23"/>
      <c r="C233" s="16"/>
      <c r="D233" s="17"/>
      <c r="E233" s="16"/>
      <c r="F233" s="17"/>
      <c r="G233" s="30"/>
      <c r="H233" s="17"/>
    </row>
    <row r="234" spans="2:8" s="5" customFormat="1" ht="18"/>
    <row r="235" spans="2:8" s="5" customFormat="1" ht="18">
      <c r="B235" s="5" t="s">
        <v>78</v>
      </c>
    </row>
    <row r="236" spans="2:8" s="5" customFormat="1" ht="18"/>
  </sheetData>
  <mergeCells count="9">
    <mergeCell ref="C209:D209"/>
    <mergeCell ref="E209:F209"/>
    <mergeCell ref="G209:H209"/>
    <mergeCell ref="B1:I1"/>
    <mergeCell ref="B2:I2"/>
    <mergeCell ref="B3:I3"/>
    <mergeCell ref="B118:C118"/>
    <mergeCell ref="C156:G156"/>
    <mergeCell ref="C170:D170"/>
  </mergeCells>
  <pageMargins left="0.51181102362204722" right="0.31496062992125984" top="0.74803149606299213" bottom="0.74803149606299213" header="0.31496062992125984" footer="0.31496062992125984"/>
  <pageSetup paperSize="9" scale="71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CB4C8-DC8F-4473-B19B-F513CDDC8312}">
  <dimension ref="A1:F52"/>
  <sheetViews>
    <sheetView topLeftCell="A28" workbookViewId="0">
      <selection activeCell="B49" sqref="B49:C52"/>
    </sheetView>
  </sheetViews>
  <sheetFormatPr defaultRowHeight="14.5"/>
  <cols>
    <col min="2" max="2" width="30" bestFit="1" customWidth="1"/>
  </cols>
  <sheetData>
    <row r="1" spans="1:6" ht="20.5">
      <c r="A1" s="37" t="s">
        <v>14</v>
      </c>
      <c r="B1" s="37" t="s">
        <v>15</v>
      </c>
      <c r="C1" s="43" t="s">
        <v>16</v>
      </c>
      <c r="D1" s="43" t="s">
        <v>17</v>
      </c>
      <c r="E1" s="43" t="s">
        <v>18</v>
      </c>
      <c r="F1" s="43" t="s">
        <v>19</v>
      </c>
    </row>
    <row r="2" spans="1:6" ht="20.5">
      <c r="A2" s="12">
        <v>1</v>
      </c>
      <c r="B2" s="12" t="s">
        <v>20</v>
      </c>
      <c r="C2" s="12">
        <v>3</v>
      </c>
      <c r="D2" s="12">
        <v>2</v>
      </c>
      <c r="E2" s="12"/>
      <c r="F2" s="12"/>
    </row>
    <row r="3" spans="1:6" ht="20.5">
      <c r="A3" s="12">
        <v>2</v>
      </c>
      <c r="B3" s="12" t="s">
        <v>21</v>
      </c>
      <c r="C3" s="12">
        <v>2</v>
      </c>
      <c r="D3" s="12">
        <v>2</v>
      </c>
      <c r="E3" s="12"/>
      <c r="F3" s="12"/>
    </row>
    <row r="4" spans="1:6" ht="20.5">
      <c r="A4" s="12">
        <v>3</v>
      </c>
      <c r="B4" s="12" t="s">
        <v>22</v>
      </c>
      <c r="C4" s="12">
        <v>1</v>
      </c>
      <c r="D4" s="12">
        <v>3</v>
      </c>
      <c r="E4" s="12"/>
      <c r="F4" s="12"/>
    </row>
    <row r="5" spans="1:6" ht="20.5">
      <c r="A5" s="12">
        <v>4</v>
      </c>
      <c r="B5" s="12" t="s">
        <v>23</v>
      </c>
      <c r="C5" s="12">
        <v>6</v>
      </c>
      <c r="D5" s="12">
        <v>12</v>
      </c>
      <c r="E5" s="12">
        <v>1</v>
      </c>
      <c r="F5" s="12"/>
    </row>
    <row r="6" spans="1:6" ht="20.5">
      <c r="A6" s="12">
        <v>5</v>
      </c>
      <c r="B6" s="12" t="s">
        <v>24</v>
      </c>
      <c r="C6" s="12">
        <v>10</v>
      </c>
      <c r="D6" s="12">
        <v>5</v>
      </c>
      <c r="E6" s="12"/>
      <c r="F6" s="12"/>
    </row>
    <row r="7" spans="1:6" ht="20.5">
      <c r="A7" s="12">
        <v>6</v>
      </c>
      <c r="B7" s="12" t="s">
        <v>25</v>
      </c>
      <c r="C7" s="12">
        <v>7</v>
      </c>
      <c r="D7" s="12">
        <v>4</v>
      </c>
      <c r="E7" s="12"/>
      <c r="F7" s="12"/>
    </row>
    <row r="8" spans="1:6" ht="20.5">
      <c r="A8" s="12">
        <v>7</v>
      </c>
      <c r="B8" s="12" t="s">
        <v>26</v>
      </c>
      <c r="C8" s="12">
        <v>3</v>
      </c>
      <c r="D8" s="12">
        <v>2</v>
      </c>
      <c r="E8" s="12"/>
      <c r="F8" s="12"/>
    </row>
    <row r="9" spans="1:6" ht="20.5">
      <c r="A9" s="12">
        <v>8</v>
      </c>
      <c r="B9" s="12" t="s">
        <v>27</v>
      </c>
      <c r="C9" s="12">
        <v>3</v>
      </c>
      <c r="D9" s="12">
        <v>4</v>
      </c>
      <c r="E9" s="12"/>
      <c r="F9" s="12"/>
    </row>
    <row r="10" spans="1:6" ht="20.5">
      <c r="A10" s="12">
        <v>9</v>
      </c>
      <c r="B10" s="12" t="s">
        <v>28</v>
      </c>
      <c r="C10" s="12">
        <v>9</v>
      </c>
      <c r="D10" s="12">
        <v>8</v>
      </c>
      <c r="E10" s="12">
        <v>1</v>
      </c>
      <c r="F10" s="12"/>
    </row>
    <row r="11" spans="1:6" ht="20.5">
      <c r="A11" s="12">
        <v>10</v>
      </c>
      <c r="B11" s="12" t="s">
        <v>29</v>
      </c>
      <c r="C11" s="12">
        <v>16</v>
      </c>
      <c r="D11" s="12">
        <v>9</v>
      </c>
      <c r="E11" s="12"/>
      <c r="F11" s="12"/>
    </row>
    <row r="12" spans="1:6" ht="20.5">
      <c r="A12" s="12">
        <v>11</v>
      </c>
      <c r="B12" s="12" t="s">
        <v>30</v>
      </c>
      <c r="C12" s="12">
        <v>11</v>
      </c>
      <c r="D12" s="12">
        <v>6</v>
      </c>
      <c r="E12" s="12">
        <v>1</v>
      </c>
      <c r="F12" s="12"/>
    </row>
    <row r="13" spans="1:6" ht="20.5">
      <c r="A13" s="12">
        <v>12</v>
      </c>
      <c r="B13" s="12" t="s">
        <v>31</v>
      </c>
      <c r="C13" s="12">
        <v>22</v>
      </c>
      <c r="D13" s="12">
        <v>8</v>
      </c>
      <c r="E13" s="12"/>
      <c r="F13" s="12"/>
    </row>
    <row r="14" spans="1:6" ht="20.5">
      <c r="A14" s="62" t="s">
        <v>32</v>
      </c>
      <c r="B14" s="62"/>
      <c r="C14" s="37">
        <f>SUM(C2:C13)</f>
        <v>93</v>
      </c>
      <c r="D14" s="37">
        <f t="shared" ref="D14:F14" si="0">SUM(D2:D13)</f>
        <v>65</v>
      </c>
      <c r="E14" s="37">
        <f t="shared" si="0"/>
        <v>3</v>
      </c>
      <c r="F14" s="37">
        <f t="shared" si="0"/>
        <v>0</v>
      </c>
    </row>
    <row r="49" spans="2:3" ht="20.5">
      <c r="B49" s="1" t="s">
        <v>118</v>
      </c>
      <c r="C49" s="2">
        <v>31.34</v>
      </c>
    </row>
    <row r="50" spans="2:3" ht="20.5">
      <c r="B50" s="3" t="s">
        <v>117</v>
      </c>
      <c r="C50" s="2">
        <v>61.19</v>
      </c>
    </row>
    <row r="51" spans="2:3" ht="20.5">
      <c r="B51" s="1" t="s">
        <v>116</v>
      </c>
      <c r="C51" s="2">
        <v>2.99</v>
      </c>
    </row>
    <row r="52" spans="2:3" ht="20.5">
      <c r="B52" s="1" t="s">
        <v>115</v>
      </c>
      <c r="C52" s="2">
        <v>4.4800000000000004</v>
      </c>
    </row>
  </sheetData>
  <mergeCells count="1">
    <mergeCell ref="A14:B14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C5" sqref="C5:C9"/>
    </sheetView>
  </sheetViews>
  <sheetFormatPr defaultRowHeight="14.5"/>
  <cols>
    <col min="1" max="1" width="28.36328125" customWidth="1"/>
    <col min="2" max="2" width="48.453125" customWidth="1"/>
    <col min="3" max="3" width="27.6328125" customWidth="1"/>
    <col min="4" max="4" width="32.26953125" customWidth="1"/>
  </cols>
  <sheetData>
    <row r="1" spans="1:10" ht="20.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0.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0.5">
      <c r="A3" s="2" t="s">
        <v>1</v>
      </c>
      <c r="B3" s="2" t="s">
        <v>2</v>
      </c>
      <c r="C3" s="2" t="s">
        <v>3</v>
      </c>
      <c r="D3" s="2" t="s">
        <v>4</v>
      </c>
      <c r="E3" s="2"/>
      <c r="G3" s="2"/>
      <c r="I3" s="2"/>
      <c r="J3" s="2"/>
    </row>
    <row r="4" spans="1:10" ht="20.5">
      <c r="A4" s="2"/>
      <c r="B4" s="2"/>
      <c r="C4" s="2"/>
      <c r="E4" s="2"/>
      <c r="F4" s="2"/>
      <c r="G4" s="2"/>
      <c r="H4" s="2"/>
      <c r="I4" s="2"/>
      <c r="J4" s="2"/>
    </row>
    <row r="5" spans="1:10" ht="20.5">
      <c r="A5" s="2" t="s">
        <v>5</v>
      </c>
      <c r="B5" s="2" t="s">
        <v>6</v>
      </c>
      <c r="E5" s="2"/>
      <c r="F5" s="2"/>
      <c r="G5" s="2"/>
      <c r="H5" s="2"/>
      <c r="I5" s="2"/>
      <c r="J5" s="2"/>
    </row>
    <row r="6" spans="1:10">
      <c r="B6" t="s">
        <v>7</v>
      </c>
    </row>
    <row r="7" spans="1:10">
      <c r="B7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6"/>
  <sheetViews>
    <sheetView workbookViewId="0">
      <selection activeCell="B7" sqref="B7"/>
    </sheetView>
  </sheetViews>
  <sheetFormatPr defaultColWidth="9" defaultRowHeight="23"/>
  <cols>
    <col min="1" max="1" width="2.6328125" style="51" bestFit="1" customWidth="1"/>
    <col min="2" max="2" width="7.90625" style="51" bestFit="1" customWidth="1"/>
    <col min="3" max="3" width="6.6328125" style="51" bestFit="1" customWidth="1"/>
    <col min="4" max="4" width="11.08984375" style="52" bestFit="1" customWidth="1"/>
    <col min="5" max="5" width="2.6328125" style="51" bestFit="1" customWidth="1"/>
    <col min="6" max="6" width="11.08984375" style="51" bestFit="1" customWidth="1"/>
    <col min="7" max="7" width="7.90625" style="51" bestFit="1" customWidth="1"/>
    <col min="8" max="8" width="16" style="51" bestFit="1" customWidth="1"/>
    <col min="9" max="9" width="11.08984375" style="52" bestFit="1" customWidth="1"/>
    <col min="10" max="10" width="2.6328125" style="51" bestFit="1" customWidth="1"/>
    <col min="11" max="11" width="9.90625" style="51" bestFit="1" customWidth="1"/>
    <col min="12" max="16384" width="9" style="51"/>
  </cols>
  <sheetData>
    <row r="1" spans="1:11">
      <c r="B1" s="51" t="s">
        <v>145</v>
      </c>
      <c r="G1" s="51" t="s">
        <v>146</v>
      </c>
    </row>
    <row r="2" spans="1:11">
      <c r="B2" s="51" t="s">
        <v>15</v>
      </c>
      <c r="C2" s="51" t="s">
        <v>147</v>
      </c>
      <c r="D2" s="52" t="s">
        <v>148</v>
      </c>
      <c r="G2" s="51" t="s">
        <v>15</v>
      </c>
      <c r="H2" s="51" t="s">
        <v>147</v>
      </c>
      <c r="I2" s="52" t="s">
        <v>148</v>
      </c>
    </row>
    <row r="3" spans="1:11">
      <c r="A3" s="51">
        <v>1</v>
      </c>
      <c r="B3" s="51" t="s">
        <v>149</v>
      </c>
      <c r="C3" s="51" t="s">
        <v>150</v>
      </c>
      <c r="D3" s="52">
        <v>225876.6</v>
      </c>
      <c r="G3" s="51" t="s">
        <v>154</v>
      </c>
      <c r="H3" s="51" t="s">
        <v>155</v>
      </c>
      <c r="I3" s="52">
        <v>31900</v>
      </c>
    </row>
    <row r="4" spans="1:11">
      <c r="A4" s="51">
        <v>2</v>
      </c>
      <c r="B4" s="51" t="s">
        <v>149</v>
      </c>
      <c r="C4" s="51" t="s">
        <v>151</v>
      </c>
      <c r="D4" s="52">
        <v>5640</v>
      </c>
      <c r="G4" s="51" t="s">
        <v>154</v>
      </c>
      <c r="H4" s="51" t="s">
        <v>156</v>
      </c>
      <c r="I4" s="52">
        <v>12089</v>
      </c>
      <c r="J4" s="51">
        <v>2</v>
      </c>
      <c r="K4" s="54">
        <f>+I3+I4</f>
        <v>43989</v>
      </c>
    </row>
    <row r="5" spans="1:11">
      <c r="A5" s="51">
        <v>3</v>
      </c>
      <c r="B5" s="51" t="s">
        <v>152</v>
      </c>
      <c r="C5" s="51" t="s">
        <v>153</v>
      </c>
      <c r="D5" s="52">
        <v>100000</v>
      </c>
      <c r="E5" s="51">
        <v>3</v>
      </c>
      <c r="F5" s="54">
        <f>+D3+D4+D5</f>
        <v>331516.59999999998</v>
      </c>
      <c r="G5" s="51" t="s">
        <v>157</v>
      </c>
      <c r="H5" s="51" t="s">
        <v>155</v>
      </c>
      <c r="I5" s="52">
        <v>33800</v>
      </c>
    </row>
    <row r="6" spans="1:11">
      <c r="A6" s="51">
        <v>4</v>
      </c>
      <c r="B6" s="51" t="s">
        <v>159</v>
      </c>
      <c r="C6" s="51" t="s">
        <v>153</v>
      </c>
      <c r="D6" s="52">
        <v>96380</v>
      </c>
      <c r="G6" s="51" t="s">
        <v>158</v>
      </c>
      <c r="H6" s="51" t="s">
        <v>156</v>
      </c>
      <c r="I6" s="52">
        <v>5030</v>
      </c>
      <c r="J6" s="51">
        <v>2</v>
      </c>
      <c r="K6" s="54">
        <f>+I5+I6</f>
        <v>38830</v>
      </c>
    </row>
    <row r="7" spans="1:11">
      <c r="A7" s="51">
        <v>5</v>
      </c>
      <c r="B7" s="51" t="s">
        <v>160</v>
      </c>
      <c r="C7" s="53" t="s">
        <v>161</v>
      </c>
      <c r="D7" s="52">
        <v>140500</v>
      </c>
      <c r="E7" s="51">
        <v>2</v>
      </c>
      <c r="F7" s="54">
        <f>+D6+D7</f>
        <v>236880</v>
      </c>
      <c r="G7" s="51" t="s">
        <v>163</v>
      </c>
      <c r="H7" s="51" t="s">
        <v>164</v>
      </c>
      <c r="I7" s="52">
        <v>14558</v>
      </c>
    </row>
    <row r="8" spans="1:11">
      <c r="A8" s="51">
        <v>6</v>
      </c>
      <c r="B8" s="51" t="s">
        <v>162</v>
      </c>
      <c r="C8" s="51" t="s">
        <v>153</v>
      </c>
      <c r="D8" s="52">
        <v>64650</v>
      </c>
      <c r="E8" s="51">
        <v>1</v>
      </c>
      <c r="F8" s="54">
        <f>+D8</f>
        <v>64650</v>
      </c>
      <c r="G8" s="51" t="s">
        <v>165</v>
      </c>
      <c r="H8" s="51" t="s">
        <v>155</v>
      </c>
      <c r="I8" s="52">
        <v>26600</v>
      </c>
    </row>
    <row r="9" spans="1:11">
      <c r="A9" s="51">
        <v>7</v>
      </c>
      <c r="B9" s="51" t="s">
        <v>170</v>
      </c>
      <c r="C9" s="51" t="s">
        <v>153</v>
      </c>
      <c r="D9" s="52">
        <v>63365</v>
      </c>
      <c r="G9" s="51" t="s">
        <v>166</v>
      </c>
      <c r="H9" s="51" t="s">
        <v>156</v>
      </c>
      <c r="I9" s="52">
        <v>12192</v>
      </c>
      <c r="J9" s="51">
        <v>3</v>
      </c>
      <c r="K9" s="54">
        <f>+I7+I8+I9</f>
        <v>53350</v>
      </c>
    </row>
    <row r="10" spans="1:11">
      <c r="A10" s="51">
        <v>8</v>
      </c>
      <c r="B10" s="51" t="s">
        <v>172</v>
      </c>
      <c r="C10" s="51" t="s">
        <v>153</v>
      </c>
      <c r="D10" s="52">
        <v>36530</v>
      </c>
      <c r="G10" s="51" t="s">
        <v>167</v>
      </c>
      <c r="H10" s="51" t="s">
        <v>156</v>
      </c>
      <c r="I10" s="52">
        <v>6417</v>
      </c>
    </row>
    <row r="11" spans="1:11">
      <c r="A11" s="51">
        <v>9</v>
      </c>
      <c r="B11" s="51" t="s">
        <v>173</v>
      </c>
      <c r="C11" s="51" t="s">
        <v>153</v>
      </c>
      <c r="D11" s="52">
        <v>27905</v>
      </c>
      <c r="G11" s="51" t="s">
        <v>167</v>
      </c>
      <c r="H11" s="51" t="s">
        <v>168</v>
      </c>
      <c r="I11" s="52">
        <v>19197</v>
      </c>
    </row>
    <row r="12" spans="1:11">
      <c r="A12" s="51">
        <v>10</v>
      </c>
      <c r="B12" s="51" t="s">
        <v>178</v>
      </c>
      <c r="C12" s="51" t="s">
        <v>153</v>
      </c>
      <c r="D12" s="52">
        <v>26880</v>
      </c>
      <c r="G12" s="51" t="s">
        <v>167</v>
      </c>
      <c r="H12" s="51" t="s">
        <v>169</v>
      </c>
      <c r="I12" s="52">
        <v>1200</v>
      </c>
    </row>
    <row r="13" spans="1:11">
      <c r="A13" s="51">
        <v>11</v>
      </c>
      <c r="B13" s="51" t="s">
        <v>179</v>
      </c>
      <c r="C13" s="51" t="s">
        <v>153</v>
      </c>
      <c r="D13" s="52">
        <v>25750</v>
      </c>
      <c r="G13" s="51" t="s">
        <v>170</v>
      </c>
      <c r="H13" s="51" t="s">
        <v>168</v>
      </c>
      <c r="I13" s="52">
        <v>4384</v>
      </c>
    </row>
    <row r="14" spans="1:11">
      <c r="A14" s="51">
        <v>12</v>
      </c>
      <c r="B14" s="51" t="s">
        <v>182</v>
      </c>
      <c r="C14" s="51" t="s">
        <v>153</v>
      </c>
      <c r="D14" s="52">
        <v>32600</v>
      </c>
      <c r="E14" s="51">
        <v>6</v>
      </c>
      <c r="F14" s="54">
        <f>+D9+D10+D11+D12+D13+D14</f>
        <v>213030</v>
      </c>
      <c r="G14" s="51" t="s">
        <v>171</v>
      </c>
      <c r="H14" s="51" t="s">
        <v>168</v>
      </c>
      <c r="I14" s="52">
        <v>3910</v>
      </c>
    </row>
    <row r="15" spans="1:11">
      <c r="A15" s="51">
        <v>13</v>
      </c>
      <c r="B15" s="51" t="s">
        <v>183</v>
      </c>
      <c r="C15" s="51" t="s">
        <v>153</v>
      </c>
      <c r="D15" s="52">
        <v>65500</v>
      </c>
      <c r="G15" s="51" t="s">
        <v>173</v>
      </c>
      <c r="H15" s="51" t="s">
        <v>168</v>
      </c>
      <c r="I15" s="52">
        <v>1892</v>
      </c>
    </row>
    <row r="16" spans="1:11">
      <c r="A16" s="51">
        <v>14</v>
      </c>
      <c r="B16" s="51" t="s">
        <v>184</v>
      </c>
      <c r="C16" s="51" t="s">
        <v>153</v>
      </c>
      <c r="D16" s="52">
        <v>15047</v>
      </c>
      <c r="G16" s="51" t="s">
        <v>174</v>
      </c>
      <c r="H16" s="51" t="s">
        <v>168</v>
      </c>
      <c r="I16" s="52">
        <v>3810</v>
      </c>
    </row>
    <row r="17" spans="1:11">
      <c r="A17" s="51">
        <v>15</v>
      </c>
      <c r="B17" s="51" t="s">
        <v>184</v>
      </c>
      <c r="C17" s="51" t="s">
        <v>153</v>
      </c>
      <c r="D17" s="52">
        <v>54794</v>
      </c>
      <c r="G17" s="51" t="s">
        <v>175</v>
      </c>
      <c r="H17" s="51" t="s">
        <v>168</v>
      </c>
      <c r="I17" s="52">
        <v>4896</v>
      </c>
    </row>
    <row r="18" spans="1:11">
      <c r="A18" s="51">
        <v>16</v>
      </c>
      <c r="B18" s="51" t="s">
        <v>187</v>
      </c>
      <c r="C18" s="51" t="s">
        <v>153</v>
      </c>
      <c r="D18" s="52">
        <v>42400</v>
      </c>
      <c r="G18" s="51" t="s">
        <v>175</v>
      </c>
      <c r="H18" s="51" t="s">
        <v>176</v>
      </c>
      <c r="I18" s="52">
        <v>34090</v>
      </c>
    </row>
    <row r="19" spans="1:11">
      <c r="A19" s="51">
        <v>17</v>
      </c>
      <c r="B19" s="51" t="s">
        <v>188</v>
      </c>
      <c r="C19" s="51" t="s">
        <v>153</v>
      </c>
      <c r="D19" s="52">
        <v>46990</v>
      </c>
      <c r="G19" s="51" t="s">
        <v>177</v>
      </c>
      <c r="H19" s="51" t="s">
        <v>168</v>
      </c>
      <c r="I19" s="52">
        <v>5503</v>
      </c>
    </row>
    <row r="20" spans="1:11">
      <c r="A20" s="51">
        <v>18</v>
      </c>
      <c r="B20" s="51" t="s">
        <v>190</v>
      </c>
      <c r="C20" s="51" t="s">
        <v>153</v>
      </c>
      <c r="D20" s="52">
        <v>18340</v>
      </c>
      <c r="G20" s="51" t="s">
        <v>179</v>
      </c>
      <c r="H20" s="51" t="s">
        <v>180</v>
      </c>
      <c r="I20" s="52">
        <v>9455</v>
      </c>
    </row>
    <row r="21" spans="1:11">
      <c r="A21" s="51">
        <v>19</v>
      </c>
      <c r="B21" s="51" t="s">
        <v>191</v>
      </c>
      <c r="C21" s="51" t="s">
        <v>153</v>
      </c>
      <c r="D21" s="52">
        <v>30006</v>
      </c>
      <c r="G21" s="51" t="s">
        <v>181</v>
      </c>
      <c r="H21" s="51" t="s">
        <v>180</v>
      </c>
      <c r="I21" s="52">
        <v>5600</v>
      </c>
      <c r="J21" s="51">
        <v>12</v>
      </c>
      <c r="K21" s="54">
        <f>+I10+I11+I12+I13+I14+I15+I16+I17+I18+I19+I20+I21</f>
        <v>100354</v>
      </c>
    </row>
    <row r="22" spans="1:11">
      <c r="A22" s="51">
        <v>20</v>
      </c>
      <c r="B22" s="51" t="s">
        <v>192</v>
      </c>
      <c r="C22" s="51" t="s">
        <v>153</v>
      </c>
      <c r="D22" s="52">
        <v>23970</v>
      </c>
      <c r="G22" s="51" t="s">
        <v>184</v>
      </c>
      <c r="H22" s="51" t="s">
        <v>156</v>
      </c>
      <c r="I22" s="52">
        <v>6650</v>
      </c>
    </row>
    <row r="23" spans="1:11">
      <c r="A23" s="51">
        <v>21</v>
      </c>
      <c r="B23" s="51" t="s">
        <v>193</v>
      </c>
      <c r="C23" s="51" t="s">
        <v>153</v>
      </c>
      <c r="D23" s="52">
        <v>29540</v>
      </c>
      <c r="G23" s="51" t="s">
        <v>185</v>
      </c>
      <c r="H23" s="51" t="s">
        <v>186</v>
      </c>
      <c r="I23" s="52">
        <v>1880</v>
      </c>
    </row>
    <row r="24" spans="1:11">
      <c r="A24" s="51">
        <v>22</v>
      </c>
      <c r="B24" s="51" t="s">
        <v>193</v>
      </c>
      <c r="C24" s="51" t="s">
        <v>153</v>
      </c>
      <c r="D24" s="52">
        <v>16845</v>
      </c>
      <c r="E24" s="51">
        <v>10</v>
      </c>
      <c r="F24" s="54">
        <f>+D15+D16+D17+D18+D19+D20+D21+D22+D23+D24</f>
        <v>343432</v>
      </c>
      <c r="G24" s="51" t="s">
        <v>189</v>
      </c>
      <c r="H24" s="51" t="s">
        <v>156</v>
      </c>
      <c r="I24" s="52">
        <v>6237</v>
      </c>
    </row>
    <row r="25" spans="1:11">
      <c r="A25" s="51">
        <v>23</v>
      </c>
      <c r="B25" s="51" t="s">
        <v>197</v>
      </c>
      <c r="C25" s="51" t="s">
        <v>153</v>
      </c>
      <c r="D25" s="52">
        <v>40680</v>
      </c>
      <c r="G25" s="51" t="s">
        <v>194</v>
      </c>
      <c r="H25" s="51" t="s">
        <v>168</v>
      </c>
      <c r="I25" s="52">
        <v>11272</v>
      </c>
    </row>
    <row r="26" spans="1:11">
      <c r="A26" s="51">
        <v>24</v>
      </c>
      <c r="B26" s="51" t="s">
        <v>199</v>
      </c>
      <c r="C26" s="51" t="s">
        <v>153</v>
      </c>
      <c r="D26" s="52">
        <v>14100</v>
      </c>
      <c r="G26" s="51" t="s">
        <v>195</v>
      </c>
      <c r="H26" s="51" t="s">
        <v>168</v>
      </c>
      <c r="I26" s="52">
        <v>1998</v>
      </c>
      <c r="J26" s="51">
        <v>5</v>
      </c>
      <c r="K26" s="54">
        <f>+I22+I23+I24+I25+I26</f>
        <v>28037</v>
      </c>
    </row>
    <row r="27" spans="1:11">
      <c r="A27" s="51">
        <v>25</v>
      </c>
      <c r="B27" s="51" t="s">
        <v>200</v>
      </c>
      <c r="C27" s="51" t="s">
        <v>153</v>
      </c>
      <c r="D27" s="52">
        <v>22670</v>
      </c>
      <c r="G27" s="51" t="s">
        <v>196</v>
      </c>
      <c r="H27" s="51" t="s">
        <v>168</v>
      </c>
      <c r="I27" s="52">
        <v>6180</v>
      </c>
    </row>
    <row r="28" spans="1:11">
      <c r="A28" s="51">
        <v>26</v>
      </c>
      <c r="B28" s="51" t="s">
        <v>202</v>
      </c>
      <c r="C28" s="51" t="s">
        <v>153</v>
      </c>
      <c r="D28" s="52">
        <v>27646</v>
      </c>
      <c r="G28" s="51" t="s">
        <v>198</v>
      </c>
      <c r="H28" s="51" t="s">
        <v>180</v>
      </c>
      <c r="I28" s="52">
        <v>15060</v>
      </c>
    </row>
    <row r="29" spans="1:11">
      <c r="A29" s="51">
        <v>27</v>
      </c>
      <c r="B29" s="51" t="s">
        <v>203</v>
      </c>
      <c r="C29" s="51" t="s">
        <v>153</v>
      </c>
      <c r="D29" s="52">
        <v>21630</v>
      </c>
      <c r="G29" s="51" t="s">
        <v>200</v>
      </c>
      <c r="H29" s="51" t="s">
        <v>201</v>
      </c>
      <c r="I29" s="52">
        <v>6877</v>
      </c>
    </row>
    <row r="30" spans="1:11">
      <c r="A30" s="51">
        <v>28</v>
      </c>
      <c r="B30" s="51" t="s">
        <v>204</v>
      </c>
      <c r="C30" s="51" t="s">
        <v>153</v>
      </c>
      <c r="D30" s="52">
        <v>56780</v>
      </c>
      <c r="G30" s="51" t="s">
        <v>206</v>
      </c>
      <c r="H30" s="51" t="s">
        <v>156</v>
      </c>
      <c r="I30" s="52">
        <v>7152</v>
      </c>
      <c r="J30" s="51">
        <v>4</v>
      </c>
      <c r="K30" s="54">
        <f>+I27+I28+I29+I30</f>
        <v>35269</v>
      </c>
    </row>
    <row r="31" spans="1:11">
      <c r="A31" s="51">
        <v>29</v>
      </c>
      <c r="B31" s="51" t="s">
        <v>205</v>
      </c>
      <c r="C31" s="51" t="s">
        <v>153</v>
      </c>
      <c r="D31" s="52">
        <v>60000</v>
      </c>
      <c r="E31" s="51">
        <v>7</v>
      </c>
      <c r="F31" s="54">
        <f>+D25+D26+D27+D28+D29+D30+D31</f>
        <v>243506</v>
      </c>
      <c r="G31" s="51" t="s">
        <v>209</v>
      </c>
      <c r="H31" s="51" t="s">
        <v>210</v>
      </c>
      <c r="I31" s="52">
        <v>64000</v>
      </c>
    </row>
    <row r="32" spans="1:11">
      <c r="A32" s="51">
        <v>30</v>
      </c>
      <c r="B32" s="51" t="s">
        <v>207</v>
      </c>
      <c r="C32" s="51" t="s">
        <v>153</v>
      </c>
      <c r="D32" s="52">
        <v>44390</v>
      </c>
      <c r="G32" s="51" t="s">
        <v>212</v>
      </c>
      <c r="H32" s="51" t="s">
        <v>155</v>
      </c>
      <c r="I32" s="52">
        <v>13200</v>
      </c>
      <c r="J32" s="51">
        <v>2</v>
      </c>
      <c r="K32" s="54">
        <f>+I31+I32</f>
        <v>77200</v>
      </c>
    </row>
    <row r="33" spans="1:11">
      <c r="A33" s="51">
        <v>31</v>
      </c>
      <c r="B33" s="51" t="s">
        <v>208</v>
      </c>
      <c r="C33" s="51" t="s">
        <v>153</v>
      </c>
      <c r="D33" s="52">
        <v>25570</v>
      </c>
      <c r="G33" s="51" t="s">
        <v>213</v>
      </c>
      <c r="H33" s="51" t="s">
        <v>155</v>
      </c>
      <c r="I33" s="52">
        <v>6300</v>
      </c>
    </row>
    <row r="34" spans="1:11">
      <c r="A34" s="51">
        <v>32</v>
      </c>
      <c r="B34" s="51" t="s">
        <v>211</v>
      </c>
      <c r="C34" s="51" t="s">
        <v>153</v>
      </c>
      <c r="D34" s="52">
        <v>14000</v>
      </c>
      <c r="E34" s="51">
        <v>3</v>
      </c>
      <c r="F34" s="54">
        <f>+D32+D33+D34</f>
        <v>83960</v>
      </c>
      <c r="G34" s="51" t="s">
        <v>214</v>
      </c>
      <c r="H34" s="51" t="s">
        <v>180</v>
      </c>
      <c r="I34" s="52">
        <v>1090</v>
      </c>
    </row>
    <row r="35" spans="1:11">
      <c r="A35" s="51">
        <v>33</v>
      </c>
      <c r="B35" s="51" t="s">
        <v>213</v>
      </c>
      <c r="C35" s="51" t="s">
        <v>153</v>
      </c>
      <c r="D35" s="52">
        <v>3960</v>
      </c>
      <c r="G35" s="51" t="s">
        <v>216</v>
      </c>
      <c r="H35" s="51" t="s">
        <v>217</v>
      </c>
      <c r="I35" s="52">
        <v>30979</v>
      </c>
    </row>
    <row r="36" spans="1:11">
      <c r="A36" s="51">
        <v>34</v>
      </c>
      <c r="B36" s="51" t="s">
        <v>215</v>
      </c>
      <c r="C36" s="51" t="s">
        <v>153</v>
      </c>
      <c r="D36" s="52">
        <v>32325</v>
      </c>
      <c r="G36" s="51" t="s">
        <v>218</v>
      </c>
      <c r="H36" s="51" t="s">
        <v>217</v>
      </c>
      <c r="I36" s="52">
        <v>3201</v>
      </c>
      <c r="J36" s="51">
        <v>4</v>
      </c>
      <c r="K36" s="54">
        <f>+I33+I34+I35+I36</f>
        <v>41570</v>
      </c>
    </row>
    <row r="37" spans="1:11">
      <c r="A37" s="51">
        <v>35</v>
      </c>
      <c r="B37" s="51" t="s">
        <v>218</v>
      </c>
      <c r="C37" s="51" t="s">
        <v>153</v>
      </c>
      <c r="D37" s="52">
        <v>33300</v>
      </c>
      <c r="E37" s="51">
        <v>3</v>
      </c>
      <c r="F37" s="54">
        <f>+D35+D36+D37</f>
        <v>69585</v>
      </c>
      <c r="G37" s="51" t="s">
        <v>223</v>
      </c>
      <c r="H37" s="51" t="s">
        <v>168</v>
      </c>
      <c r="I37" s="52">
        <v>6750</v>
      </c>
    </row>
    <row r="38" spans="1:11">
      <c r="A38" s="51">
        <v>36</v>
      </c>
      <c r="B38" s="51" t="s">
        <v>219</v>
      </c>
      <c r="C38" s="51" t="s">
        <v>153</v>
      </c>
      <c r="D38" s="52">
        <v>34500</v>
      </c>
      <c r="G38" s="51" t="s">
        <v>223</v>
      </c>
      <c r="H38" s="51" t="s">
        <v>156</v>
      </c>
      <c r="I38" s="52">
        <v>4058.51</v>
      </c>
    </row>
    <row r="39" spans="1:11">
      <c r="A39" s="51">
        <v>37</v>
      </c>
      <c r="B39" s="51" t="s">
        <v>220</v>
      </c>
      <c r="C39" s="51" t="s">
        <v>153</v>
      </c>
      <c r="D39" s="52">
        <v>40880</v>
      </c>
      <c r="G39" s="51" t="s">
        <v>224</v>
      </c>
      <c r="H39" s="51" t="s">
        <v>186</v>
      </c>
      <c r="I39" s="52">
        <v>650</v>
      </c>
    </row>
    <row r="40" spans="1:11">
      <c r="A40" s="51">
        <v>38</v>
      </c>
      <c r="B40" s="51" t="s">
        <v>221</v>
      </c>
      <c r="C40" s="51" t="s">
        <v>153</v>
      </c>
      <c r="D40" s="52">
        <v>9240</v>
      </c>
      <c r="G40" s="51" t="s">
        <v>224</v>
      </c>
      <c r="H40" s="51" t="s">
        <v>168</v>
      </c>
      <c r="I40" s="52">
        <v>3800</v>
      </c>
    </row>
    <row r="41" spans="1:11">
      <c r="A41" s="51">
        <v>39</v>
      </c>
      <c r="B41" s="51" t="s">
        <v>222</v>
      </c>
      <c r="C41" s="51" t="s">
        <v>153</v>
      </c>
      <c r="D41" s="52">
        <v>37520</v>
      </c>
      <c r="G41" s="51" t="s">
        <v>225</v>
      </c>
      <c r="H41" s="51" t="s">
        <v>168</v>
      </c>
      <c r="I41" s="52">
        <v>6125</v>
      </c>
    </row>
    <row r="42" spans="1:11">
      <c r="A42" s="51">
        <v>40</v>
      </c>
      <c r="B42" s="51" t="s">
        <v>223</v>
      </c>
      <c r="C42" s="51" t="s">
        <v>153</v>
      </c>
      <c r="D42" s="52">
        <v>4616</v>
      </c>
      <c r="G42" s="51" t="s">
        <v>226</v>
      </c>
      <c r="H42" s="51" t="s">
        <v>227</v>
      </c>
      <c r="I42" s="52">
        <v>30000</v>
      </c>
    </row>
    <row r="43" spans="1:11">
      <c r="A43" s="51">
        <v>41</v>
      </c>
      <c r="B43" s="51" t="s">
        <v>225</v>
      </c>
      <c r="C43" s="51" t="s">
        <v>153</v>
      </c>
      <c r="D43" s="52">
        <v>16000</v>
      </c>
      <c r="G43" s="51" t="s">
        <v>225</v>
      </c>
      <c r="H43" s="51" t="s">
        <v>168</v>
      </c>
      <c r="I43" s="52">
        <v>16000</v>
      </c>
    </row>
    <row r="44" spans="1:11">
      <c r="A44" s="51">
        <v>42</v>
      </c>
      <c r="B44" s="51" t="s">
        <v>225</v>
      </c>
      <c r="C44" s="51" t="s">
        <v>153</v>
      </c>
      <c r="D44" s="52">
        <v>32000</v>
      </c>
      <c r="G44" s="51" t="s">
        <v>225</v>
      </c>
      <c r="H44" s="51" t="s">
        <v>180</v>
      </c>
      <c r="I44" s="52">
        <v>2340</v>
      </c>
      <c r="J44" s="51">
        <v>9</v>
      </c>
      <c r="K44" s="54">
        <f>+I37+I38+I39+I40+I41+I42+I43+I44+I47</f>
        <v>70503.510000000009</v>
      </c>
    </row>
    <row r="45" spans="1:11">
      <c r="A45" s="51">
        <v>43</v>
      </c>
      <c r="B45" s="51" t="s">
        <v>228</v>
      </c>
      <c r="C45" s="51" t="s">
        <v>153</v>
      </c>
      <c r="D45" s="52">
        <v>32000</v>
      </c>
      <c r="G45" s="51" t="s">
        <v>229</v>
      </c>
      <c r="H45" s="51" t="s">
        <v>230</v>
      </c>
      <c r="I45" s="52">
        <v>900</v>
      </c>
    </row>
    <row r="46" spans="1:11">
      <c r="A46" s="51">
        <v>44</v>
      </c>
      <c r="B46" s="51" t="s">
        <v>228</v>
      </c>
      <c r="C46" s="51" t="s">
        <v>153</v>
      </c>
      <c r="D46" s="52">
        <v>13930</v>
      </c>
      <c r="E46" s="51">
        <v>9</v>
      </c>
      <c r="F46" s="54">
        <f>+D38+D39+D40+D41+D42+D43+D44+D45+D46</f>
        <v>220686</v>
      </c>
      <c r="G46" s="51" t="s">
        <v>231</v>
      </c>
      <c r="H46" s="51" t="s">
        <v>232</v>
      </c>
      <c r="I46" s="52">
        <v>98000</v>
      </c>
    </row>
    <row r="47" spans="1:11">
      <c r="A47" s="51">
        <v>45</v>
      </c>
      <c r="B47" s="51" t="s">
        <v>234</v>
      </c>
      <c r="C47" s="51" t="s">
        <v>235</v>
      </c>
      <c r="D47" s="52">
        <v>10200</v>
      </c>
      <c r="G47" s="51" t="s">
        <v>233</v>
      </c>
      <c r="H47" s="51" t="s">
        <v>180</v>
      </c>
      <c r="I47" s="52">
        <v>780</v>
      </c>
    </row>
    <row r="48" spans="1:11">
      <c r="A48" s="51">
        <v>46</v>
      </c>
      <c r="B48" s="51" t="s">
        <v>234</v>
      </c>
      <c r="C48" s="51" t="s">
        <v>153</v>
      </c>
      <c r="D48" s="52">
        <v>17580</v>
      </c>
      <c r="G48" s="51" t="s">
        <v>234</v>
      </c>
      <c r="H48" s="51" t="s">
        <v>180</v>
      </c>
      <c r="I48" s="52">
        <v>780</v>
      </c>
    </row>
    <row r="49" spans="1:12">
      <c r="A49" s="51">
        <v>47</v>
      </c>
      <c r="B49" s="51" t="s">
        <v>234</v>
      </c>
      <c r="C49" s="51" t="s">
        <v>153</v>
      </c>
      <c r="D49" s="52">
        <v>440</v>
      </c>
      <c r="G49" s="51" t="s">
        <v>234</v>
      </c>
      <c r="H49" s="51" t="s">
        <v>168</v>
      </c>
      <c r="I49" s="52">
        <v>2636</v>
      </c>
    </row>
    <row r="50" spans="1:12">
      <c r="A50" s="51">
        <v>48</v>
      </c>
      <c r="B50" s="51" t="s">
        <v>234</v>
      </c>
      <c r="C50" s="51" t="s">
        <v>153</v>
      </c>
      <c r="D50" s="52">
        <v>36460</v>
      </c>
      <c r="G50" s="51" t="s">
        <v>234</v>
      </c>
      <c r="H50" s="51" t="s">
        <v>236</v>
      </c>
      <c r="I50" s="52">
        <v>115000</v>
      </c>
    </row>
    <row r="51" spans="1:12">
      <c r="A51" s="51">
        <v>49</v>
      </c>
      <c r="B51" s="51" t="s">
        <v>234</v>
      </c>
      <c r="C51" s="51" t="s">
        <v>153</v>
      </c>
      <c r="D51" s="52">
        <v>11851</v>
      </c>
      <c r="G51" s="51" t="s">
        <v>237</v>
      </c>
      <c r="H51" s="51" t="s">
        <v>180</v>
      </c>
      <c r="I51" s="52">
        <v>1400</v>
      </c>
    </row>
    <row r="52" spans="1:12">
      <c r="A52" s="51">
        <v>50</v>
      </c>
      <c r="B52" s="51" t="s">
        <v>237</v>
      </c>
      <c r="C52" s="51" t="s">
        <v>153</v>
      </c>
      <c r="D52" s="52">
        <v>71970</v>
      </c>
      <c r="G52" s="51" t="s">
        <v>237</v>
      </c>
      <c r="H52" s="51" t="s">
        <v>168</v>
      </c>
      <c r="I52" s="52">
        <v>8559</v>
      </c>
    </row>
    <row r="53" spans="1:12">
      <c r="A53" s="51">
        <v>51</v>
      </c>
      <c r="B53" s="51" t="s">
        <v>237</v>
      </c>
      <c r="C53" s="51" t="s">
        <v>153</v>
      </c>
      <c r="D53" s="52">
        <v>23715</v>
      </c>
      <c r="G53" s="51" t="s">
        <v>240</v>
      </c>
      <c r="H53" s="51" t="s">
        <v>156</v>
      </c>
      <c r="I53" s="52">
        <v>5568</v>
      </c>
      <c r="J53" s="51">
        <v>9</v>
      </c>
      <c r="K53" s="54">
        <f>+I45+I46+I48+I49+I50+I51+I52+I53</f>
        <v>232843</v>
      </c>
      <c r="L53" s="51">
        <v>9</v>
      </c>
    </row>
    <row r="54" spans="1:12">
      <c r="A54" s="51">
        <v>52</v>
      </c>
      <c r="B54" s="51" t="s">
        <v>237</v>
      </c>
      <c r="C54" s="51" t="s">
        <v>153</v>
      </c>
      <c r="D54" s="52">
        <v>46360</v>
      </c>
      <c r="G54" s="51" t="s">
        <v>241</v>
      </c>
      <c r="H54" s="51" t="s">
        <v>156</v>
      </c>
      <c r="I54" s="52">
        <v>55768</v>
      </c>
    </row>
    <row r="55" spans="1:12">
      <c r="A55" s="51">
        <v>53</v>
      </c>
      <c r="B55" s="51" t="s">
        <v>238</v>
      </c>
      <c r="C55" s="51" t="s">
        <v>153</v>
      </c>
      <c r="D55" s="52">
        <v>55240</v>
      </c>
      <c r="G55" s="51" t="s">
        <v>242</v>
      </c>
      <c r="H55" s="51" t="s">
        <v>156</v>
      </c>
      <c r="I55" s="52">
        <v>790</v>
      </c>
    </row>
    <row r="56" spans="1:12">
      <c r="A56" s="51">
        <v>54</v>
      </c>
      <c r="B56" s="51" t="s">
        <v>229</v>
      </c>
      <c r="C56" s="51" t="s">
        <v>153</v>
      </c>
      <c r="D56" s="52">
        <v>24600</v>
      </c>
      <c r="G56" s="51" t="s">
        <v>244</v>
      </c>
      <c r="H56" s="51" t="s">
        <v>180</v>
      </c>
      <c r="I56" s="52">
        <v>520</v>
      </c>
    </row>
    <row r="57" spans="1:12">
      <c r="A57" s="51">
        <v>55</v>
      </c>
      <c r="B57" s="51" t="s">
        <v>231</v>
      </c>
      <c r="C57" s="51" t="s">
        <v>153</v>
      </c>
      <c r="D57" s="52">
        <v>17170</v>
      </c>
      <c r="G57" s="51" t="s">
        <v>244</v>
      </c>
      <c r="H57" s="51" t="s">
        <v>180</v>
      </c>
      <c r="I57" s="52">
        <v>4276</v>
      </c>
    </row>
    <row r="58" spans="1:12">
      <c r="A58" s="51">
        <v>56</v>
      </c>
      <c r="B58" s="51" t="s">
        <v>239</v>
      </c>
      <c r="C58" s="51" t="s">
        <v>153</v>
      </c>
      <c r="D58" s="52">
        <v>32000</v>
      </c>
      <c r="G58" s="51" t="s">
        <v>245</v>
      </c>
      <c r="H58" s="51" t="s">
        <v>180</v>
      </c>
      <c r="I58" s="52">
        <v>19880</v>
      </c>
    </row>
    <row r="59" spans="1:12">
      <c r="A59" s="51">
        <v>57</v>
      </c>
      <c r="B59" s="51" t="s">
        <v>239</v>
      </c>
      <c r="C59" s="51" t="s">
        <v>153</v>
      </c>
      <c r="D59" s="52">
        <v>27440</v>
      </c>
      <c r="G59" s="51" t="s">
        <v>246</v>
      </c>
      <c r="H59" s="51" t="s">
        <v>168</v>
      </c>
      <c r="I59" s="52">
        <v>7451</v>
      </c>
    </row>
    <row r="60" spans="1:12">
      <c r="A60" s="51">
        <v>58</v>
      </c>
      <c r="B60" s="51" t="s">
        <v>240</v>
      </c>
      <c r="C60" s="51" t="s">
        <v>153</v>
      </c>
      <c r="D60" s="52">
        <v>4925</v>
      </c>
      <c r="G60" s="51" t="s">
        <v>247</v>
      </c>
      <c r="H60" s="51" t="s">
        <v>248</v>
      </c>
      <c r="I60" s="52">
        <v>12600</v>
      </c>
      <c r="J60" s="51">
        <v>7</v>
      </c>
      <c r="K60" s="54">
        <f>+I54+I55+I56+I57+I58+I59+I60</f>
        <v>101285</v>
      </c>
    </row>
    <row r="61" spans="1:12">
      <c r="A61" s="51">
        <v>59</v>
      </c>
      <c r="B61" s="51" t="s">
        <v>240</v>
      </c>
      <c r="C61" s="51" t="s">
        <v>153</v>
      </c>
      <c r="D61" s="52">
        <v>42000</v>
      </c>
      <c r="G61" s="51" t="s">
        <v>253</v>
      </c>
      <c r="H61" s="51" t="s">
        <v>168</v>
      </c>
      <c r="I61" s="52">
        <v>12178</v>
      </c>
    </row>
    <row r="62" spans="1:12">
      <c r="A62" s="51">
        <v>60</v>
      </c>
      <c r="B62" s="51" t="s">
        <v>240</v>
      </c>
      <c r="C62" s="51" t="s">
        <v>153</v>
      </c>
      <c r="D62" s="52">
        <v>49170</v>
      </c>
      <c r="G62" s="51" t="s">
        <v>254</v>
      </c>
      <c r="H62" s="51" t="s">
        <v>168</v>
      </c>
      <c r="I62" s="52">
        <v>6222</v>
      </c>
    </row>
    <row r="63" spans="1:12">
      <c r="A63" s="51">
        <v>61</v>
      </c>
      <c r="B63" s="51" t="s">
        <v>240</v>
      </c>
      <c r="C63" s="51" t="s">
        <v>153</v>
      </c>
      <c r="D63" s="52">
        <v>1960</v>
      </c>
      <c r="E63" s="51">
        <v>17</v>
      </c>
      <c r="F63" s="54">
        <f>+D47+D48+D49+D50+D51+D52+D53+D54+D55+D56+D57+D58+D59+D60+D61+D62+D63</f>
        <v>473081</v>
      </c>
      <c r="G63" s="51" t="s">
        <v>255</v>
      </c>
      <c r="H63" s="51" t="s">
        <v>236</v>
      </c>
      <c r="I63" s="52">
        <v>155000</v>
      </c>
    </row>
    <row r="64" spans="1:12">
      <c r="A64" s="51">
        <v>62</v>
      </c>
      <c r="B64" s="51" t="s">
        <v>243</v>
      </c>
      <c r="C64" s="51" t="s">
        <v>153</v>
      </c>
      <c r="D64" s="52">
        <v>60119</v>
      </c>
      <c r="G64" s="51" t="s">
        <v>256</v>
      </c>
      <c r="H64" s="51" t="s">
        <v>156</v>
      </c>
      <c r="I64" s="52">
        <v>7039.53</v>
      </c>
    </row>
    <row r="65" spans="1:11">
      <c r="A65" s="51">
        <v>63</v>
      </c>
      <c r="B65" s="51" t="s">
        <v>244</v>
      </c>
      <c r="C65" s="51" t="s">
        <v>153</v>
      </c>
      <c r="D65" s="52">
        <v>90920</v>
      </c>
      <c r="G65" s="51" t="s">
        <v>256</v>
      </c>
      <c r="H65" s="51" t="s">
        <v>257</v>
      </c>
      <c r="I65" s="52">
        <v>164900</v>
      </c>
    </row>
    <row r="66" spans="1:11">
      <c r="A66" s="51">
        <v>64</v>
      </c>
      <c r="B66" s="51" t="s">
        <v>245</v>
      </c>
      <c r="C66" s="51" t="s">
        <v>153</v>
      </c>
      <c r="D66" s="52">
        <v>4891</v>
      </c>
      <c r="G66" s="51" t="s">
        <v>259</v>
      </c>
      <c r="H66" s="51" t="s">
        <v>168</v>
      </c>
      <c r="I66" s="52">
        <v>4918</v>
      </c>
    </row>
    <row r="67" spans="1:11">
      <c r="A67" s="51">
        <v>65</v>
      </c>
      <c r="B67" s="51" t="s">
        <v>247</v>
      </c>
      <c r="C67" s="51" t="s">
        <v>153</v>
      </c>
      <c r="D67" s="52">
        <v>2600</v>
      </c>
      <c r="G67" s="51" t="s">
        <v>262</v>
      </c>
      <c r="H67" s="51" t="s">
        <v>155</v>
      </c>
      <c r="I67" s="52">
        <v>75800</v>
      </c>
    </row>
    <row r="68" spans="1:11">
      <c r="A68" s="51">
        <v>66</v>
      </c>
      <c r="B68" s="51" t="s">
        <v>247</v>
      </c>
      <c r="C68" s="51" t="s">
        <v>153</v>
      </c>
      <c r="D68" s="52">
        <v>2500</v>
      </c>
      <c r="G68" s="51" t="s">
        <v>264</v>
      </c>
      <c r="H68" s="51" t="s">
        <v>168</v>
      </c>
      <c r="I68" s="52">
        <v>5176</v>
      </c>
      <c r="J68" s="51">
        <v>8</v>
      </c>
      <c r="K68" s="54">
        <f>+I61+I62+I63+I64+I65+I66+I67+I68</f>
        <v>431233.53</v>
      </c>
    </row>
    <row r="69" spans="1:11">
      <c r="A69" s="51">
        <v>67</v>
      </c>
      <c r="B69" s="51" t="s">
        <v>249</v>
      </c>
      <c r="C69" s="51" t="s">
        <v>153</v>
      </c>
      <c r="D69" s="52">
        <v>12665</v>
      </c>
    </row>
    <row r="70" spans="1:11">
      <c r="A70" s="51">
        <v>68</v>
      </c>
      <c r="B70" s="51" t="s">
        <v>250</v>
      </c>
      <c r="C70" s="51" t="s">
        <v>153</v>
      </c>
      <c r="D70" s="52">
        <v>18000</v>
      </c>
    </row>
    <row r="71" spans="1:11">
      <c r="A71" s="51">
        <v>69</v>
      </c>
      <c r="B71" s="51" t="s">
        <v>250</v>
      </c>
      <c r="C71" s="51" t="s">
        <v>153</v>
      </c>
      <c r="D71" s="52">
        <v>23579</v>
      </c>
    </row>
    <row r="72" spans="1:11">
      <c r="A72" s="51">
        <v>70</v>
      </c>
      <c r="B72" s="51" t="s">
        <v>251</v>
      </c>
      <c r="C72" s="51" t="s">
        <v>153</v>
      </c>
      <c r="D72" s="52">
        <v>62290</v>
      </c>
    </row>
    <row r="73" spans="1:11">
      <c r="A73" s="51">
        <v>71</v>
      </c>
      <c r="B73" s="51" t="s">
        <v>251</v>
      </c>
      <c r="C73" s="51" t="s">
        <v>153</v>
      </c>
      <c r="D73" s="52">
        <v>32000</v>
      </c>
    </row>
    <row r="74" spans="1:11">
      <c r="A74" s="51">
        <v>72</v>
      </c>
      <c r="B74" s="51" t="s">
        <v>251</v>
      </c>
      <c r="C74" s="51" t="s">
        <v>153</v>
      </c>
      <c r="D74" s="52">
        <v>14550</v>
      </c>
      <c r="E74" s="51">
        <v>11</v>
      </c>
      <c r="F74" s="54">
        <f>+D64+D65+D66+D67+D68+D69+D70+D71+D72+D73+D74</f>
        <v>324114</v>
      </c>
    </row>
    <row r="75" spans="1:11">
      <c r="A75" s="51">
        <v>73</v>
      </c>
      <c r="B75" s="51" t="s">
        <v>252</v>
      </c>
      <c r="C75" s="51" t="s">
        <v>153</v>
      </c>
      <c r="D75" s="52">
        <v>29700</v>
      </c>
    </row>
    <row r="76" spans="1:11">
      <c r="A76" s="51">
        <v>74</v>
      </c>
      <c r="B76" s="51" t="s">
        <v>252</v>
      </c>
      <c r="C76" s="51" t="s">
        <v>153</v>
      </c>
      <c r="D76" s="52">
        <v>37700</v>
      </c>
    </row>
    <row r="77" spans="1:11">
      <c r="A77" s="51">
        <v>75</v>
      </c>
      <c r="B77" s="51" t="s">
        <v>252</v>
      </c>
      <c r="C77" s="51" t="s">
        <v>153</v>
      </c>
      <c r="D77" s="52">
        <v>28000</v>
      </c>
    </row>
    <row r="78" spans="1:11">
      <c r="A78" s="51">
        <v>76</v>
      </c>
      <c r="B78" s="51" t="s">
        <v>252</v>
      </c>
      <c r="C78" s="51" t="s">
        <v>153</v>
      </c>
      <c r="D78" s="52">
        <v>44460</v>
      </c>
    </row>
    <row r="79" spans="1:11">
      <c r="A79" s="51">
        <v>77</v>
      </c>
      <c r="B79" s="51" t="s">
        <v>252</v>
      </c>
      <c r="C79" s="51" t="s">
        <v>153</v>
      </c>
      <c r="D79" s="52">
        <v>16900</v>
      </c>
    </row>
    <row r="80" spans="1:11">
      <c r="A80" s="51">
        <v>78</v>
      </c>
      <c r="B80" s="51" t="s">
        <v>253</v>
      </c>
      <c r="C80" s="51" t="s">
        <v>153</v>
      </c>
      <c r="D80" s="52">
        <v>6650</v>
      </c>
    </row>
    <row r="81" spans="1:6">
      <c r="A81" s="51">
        <v>79</v>
      </c>
      <c r="B81" s="51" t="s">
        <v>254</v>
      </c>
      <c r="C81" s="51" t="s">
        <v>153</v>
      </c>
      <c r="D81" s="52">
        <v>3830</v>
      </c>
    </row>
    <row r="82" spans="1:6">
      <c r="A82" s="51">
        <v>80</v>
      </c>
      <c r="B82" s="51" t="s">
        <v>255</v>
      </c>
      <c r="C82" s="51" t="s">
        <v>153</v>
      </c>
      <c r="D82" s="52">
        <v>12240</v>
      </c>
    </row>
    <row r="83" spans="1:6">
      <c r="A83" s="51">
        <v>81</v>
      </c>
      <c r="B83" s="51" t="s">
        <v>258</v>
      </c>
      <c r="C83" s="51" t="s">
        <v>153</v>
      </c>
      <c r="D83" s="52">
        <v>6500</v>
      </c>
    </row>
    <row r="84" spans="1:6">
      <c r="A84" s="51">
        <v>82</v>
      </c>
      <c r="B84" s="51" t="s">
        <v>259</v>
      </c>
      <c r="C84" s="51" t="s">
        <v>153</v>
      </c>
      <c r="D84" s="52">
        <v>21400</v>
      </c>
    </row>
    <row r="85" spans="1:6">
      <c r="A85" s="51">
        <v>83</v>
      </c>
      <c r="B85" s="51" t="s">
        <v>259</v>
      </c>
      <c r="C85" s="51" t="s">
        <v>153</v>
      </c>
      <c r="D85" s="52">
        <v>45000</v>
      </c>
    </row>
    <row r="86" spans="1:6">
      <c r="A86" s="51">
        <v>84</v>
      </c>
      <c r="B86" s="51" t="s">
        <v>259</v>
      </c>
      <c r="C86" s="51" t="s">
        <v>153</v>
      </c>
      <c r="D86" s="52">
        <v>44920</v>
      </c>
    </row>
    <row r="87" spans="1:6">
      <c r="A87" s="51">
        <v>85</v>
      </c>
      <c r="B87" s="51" t="s">
        <v>260</v>
      </c>
      <c r="C87" s="51" t="s">
        <v>153</v>
      </c>
      <c r="D87" s="52">
        <v>48925</v>
      </c>
    </row>
    <row r="88" spans="1:6">
      <c r="A88" s="51">
        <v>86</v>
      </c>
      <c r="B88" s="51" t="s">
        <v>261</v>
      </c>
      <c r="C88" s="51" t="s">
        <v>153</v>
      </c>
      <c r="D88" s="52">
        <v>452470</v>
      </c>
    </row>
    <row r="89" spans="1:6">
      <c r="A89" s="51">
        <v>87</v>
      </c>
      <c r="B89" s="51" t="s">
        <v>262</v>
      </c>
      <c r="C89" s="51" t="s">
        <v>153</v>
      </c>
      <c r="D89" s="52">
        <v>31420</v>
      </c>
    </row>
    <row r="90" spans="1:6">
      <c r="A90" s="51">
        <v>88</v>
      </c>
      <c r="B90" s="51" t="s">
        <v>262</v>
      </c>
      <c r="C90" s="51" t="s">
        <v>153</v>
      </c>
      <c r="D90" s="52">
        <v>66940</v>
      </c>
    </row>
    <row r="91" spans="1:6">
      <c r="A91" s="51">
        <v>89</v>
      </c>
      <c r="B91" s="51" t="s">
        <v>263</v>
      </c>
      <c r="C91" s="51" t="s">
        <v>153</v>
      </c>
      <c r="D91" s="52">
        <v>6340</v>
      </c>
    </row>
    <row r="92" spans="1:6">
      <c r="A92" s="51">
        <v>90</v>
      </c>
      <c r="B92" s="51" t="s">
        <v>263</v>
      </c>
      <c r="C92" s="51" t="s">
        <v>153</v>
      </c>
      <c r="D92" s="52">
        <v>2880</v>
      </c>
    </row>
    <row r="93" spans="1:6">
      <c r="A93" s="51">
        <v>91</v>
      </c>
      <c r="B93" s="51" t="s">
        <v>265</v>
      </c>
      <c r="C93" s="51" t="s">
        <v>153</v>
      </c>
      <c r="D93" s="52">
        <v>76000</v>
      </c>
    </row>
    <row r="94" spans="1:6">
      <c r="A94" s="51">
        <v>92</v>
      </c>
      <c r="B94" s="51" t="s">
        <v>265</v>
      </c>
      <c r="C94" s="51" t="s">
        <v>153</v>
      </c>
      <c r="D94" s="52">
        <v>6500</v>
      </c>
    </row>
    <row r="95" spans="1:6">
      <c r="A95" s="51">
        <v>93</v>
      </c>
      <c r="B95" s="51" t="s">
        <v>265</v>
      </c>
      <c r="C95" s="51" t="s">
        <v>153</v>
      </c>
      <c r="D95" s="52">
        <v>26468</v>
      </c>
    </row>
    <row r="96" spans="1:6">
      <c r="A96" s="51">
        <v>94</v>
      </c>
      <c r="B96" s="51" t="s">
        <v>265</v>
      </c>
      <c r="C96" s="51" t="s">
        <v>153</v>
      </c>
      <c r="D96" s="52">
        <v>36080</v>
      </c>
      <c r="E96" s="51">
        <v>22</v>
      </c>
      <c r="F96" s="54">
        <f>+D75+D76+D77+D78+D79+D80+D81+D82+D83+D84+D85+D86+D87+D88+D89+D90+D91+D92+D93+D94+D95+D96</f>
        <v>1051323</v>
      </c>
    </row>
    <row r="99" spans="4:10">
      <c r="D99" s="52">
        <f>SUM(D3:D98)</f>
        <v>3655763.6</v>
      </c>
      <c r="E99" s="51">
        <f>SUM(E5:E98)</f>
        <v>94</v>
      </c>
      <c r="I99" s="52">
        <f>SUM(I3:I98)</f>
        <v>1254464.04</v>
      </c>
      <c r="J99" s="51">
        <f>SUM(J4:J98)</f>
        <v>67</v>
      </c>
    </row>
    <row r="101" spans="4:10">
      <c r="H101" s="54">
        <f>+D99+I99</f>
        <v>4910227.6400000006</v>
      </c>
    </row>
    <row r="106" spans="4:10">
      <c r="D106" s="52">
        <f>+A96+A68</f>
        <v>160</v>
      </c>
    </row>
  </sheetData>
  <pageMargins left="0.31496062992125984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Sheet1</vt:lpstr>
      <vt:lpstr>Sheet6</vt:lpstr>
      <vt:lpstr>Sheet4</vt:lpstr>
      <vt:lpstr>Sheet2</vt:lpstr>
      <vt:lpstr>Sheet3</vt:lpstr>
      <vt:lpstr>Sheet1!Print_Area</vt:lpstr>
      <vt:lpstr>Sheet6!Print_Area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Napapan Bunpanya</cp:lastModifiedBy>
  <cp:lastPrinted>2026-07-22T09:17:37Z</cp:lastPrinted>
  <dcterms:created xsi:type="dcterms:W3CDTF">2026-06-18T15:16:01Z</dcterms:created>
  <dcterms:modified xsi:type="dcterms:W3CDTF">2026-08-05T07:05:34Z</dcterms:modified>
</cp:coreProperties>
</file>